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admin/Desktop/ОБУЧЕНИЕ/ТГУ/4 семестр/"/>
    </mc:Choice>
  </mc:AlternateContent>
  <xr:revisionPtr revIDLastSave="0" documentId="13_ncr:1_{EA5D487C-408A-A447-A011-B41A7CD651BE}" xr6:coauthVersionLast="47" xr6:coauthVersionMax="47" xr10:uidLastSave="{00000000-0000-0000-0000-000000000000}"/>
  <bookViews>
    <workbookView xWindow="0" yWindow="0" windowWidth="33600" windowHeight="21000" activeTab="7" xr2:uid="{00000000-000D-0000-FFFF-FFFF00000000}"/>
  </bookViews>
  <sheets>
    <sheet name="Ответы Google Forms (исходник)" sheetId="1" r:id="rId1"/>
    <sheet name="Шкала PSM-25" sheetId="4" r:id="rId2"/>
    <sheet name="Копинг-стратегии" sheetId="5" r:id="rId3"/>
    <sheet name="Эмоц. зрелость" sheetId="6" r:id="rId4"/>
    <sheet name="Эмоц. интеллект" sheetId="7" r:id="rId5"/>
    <sheet name="Спект пси здоровья" sheetId="3" r:id="rId6"/>
    <sheet name="Сырые баллы (шкалы цифрами)" sheetId="8" r:id="rId7"/>
    <sheet name="Сырые баллы (шкалы н.ср.в.)" sheetId="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2" i="7" l="1"/>
  <c r="Z43" i="7"/>
  <c r="Z41" i="7"/>
  <c r="X43" i="7"/>
  <c r="X42" i="7"/>
  <c r="X41" i="7"/>
  <c r="X37" i="7"/>
  <c r="X31" i="7"/>
  <c r="P2" i="3" l="1"/>
  <c r="P3" i="3"/>
  <c r="P4" i="3"/>
  <c r="P5" i="3"/>
  <c r="Q5" i="3" s="1" a="1"/>
  <c r="Q5" i="3" s="1"/>
  <c r="P6" i="3"/>
  <c r="P7" i="3"/>
  <c r="P8" i="3"/>
  <c r="P9" i="3"/>
  <c r="Q9" i="3" s="1" a="1"/>
  <c r="Q9" i="3" s="1"/>
  <c r="P10" i="3"/>
  <c r="P11" i="3"/>
  <c r="P12" i="3"/>
  <c r="P13" i="3"/>
  <c r="Q13" i="3" s="1" a="1"/>
  <c r="Q13" i="3" s="1"/>
  <c r="P14" i="3"/>
  <c r="P15" i="3"/>
  <c r="P16" i="3"/>
  <c r="P17" i="3"/>
  <c r="Q17" i="3" s="1" a="1"/>
  <c r="Q17" i="3" s="1"/>
  <c r="V17" i="3" s="1"/>
  <c r="W17" i="3" s="1" a="1"/>
  <c r="W17" i="3" s="1"/>
  <c r="P18" i="3"/>
  <c r="P19" i="3"/>
  <c r="P20" i="3"/>
  <c r="P21" i="3"/>
  <c r="Q21" i="3" s="1" a="1"/>
  <c r="Q21" i="3" s="1"/>
  <c r="V21" i="3" s="1"/>
  <c r="W21" i="3" s="1" a="1"/>
  <c r="W21" i="3" s="1"/>
  <c r="P22" i="3"/>
  <c r="P23" i="3"/>
  <c r="P24" i="3"/>
  <c r="P25" i="3"/>
  <c r="Q25" i="3" s="1" a="1"/>
  <c r="Q25" i="3" s="1"/>
  <c r="V25" i="3" s="1"/>
  <c r="W25" i="3" s="1" a="1"/>
  <c r="W25" i="3" s="1"/>
  <c r="P26" i="3"/>
  <c r="P27" i="3"/>
  <c r="P28" i="3"/>
  <c r="P29" i="3"/>
  <c r="Q29" i="3" s="1" a="1"/>
  <c r="Q29" i="3" s="1"/>
  <c r="P30" i="3"/>
  <c r="P31" i="3"/>
  <c r="P32" i="3"/>
  <c r="P33" i="3"/>
  <c r="Q33" i="3" s="1" a="1"/>
  <c r="Q33" i="3" s="1"/>
  <c r="V33" i="3" s="1"/>
  <c r="W33" i="3" s="1" a="1"/>
  <c r="W33" i="3" s="1"/>
  <c r="P34" i="3"/>
  <c r="P35" i="3"/>
  <c r="P36" i="3"/>
  <c r="P37" i="3"/>
  <c r="Q37" i="3" s="1" a="1"/>
  <c r="Q37" i="3" s="1"/>
  <c r="P38" i="3"/>
  <c r="P39" i="3"/>
  <c r="P40" i="3"/>
  <c r="P41" i="3"/>
  <c r="Q41" i="3" s="1" a="1"/>
  <c r="Q41" i="3" s="1"/>
  <c r="P42" i="3"/>
  <c r="P43" i="3"/>
  <c r="P44" i="3"/>
  <c r="P45" i="3"/>
  <c r="Q45" i="3" s="1" a="1"/>
  <c r="Q45" i="3" s="1"/>
  <c r="V45" i="3" s="1"/>
  <c r="W45" i="3" s="1" a="1"/>
  <c r="W45" i="3" s="1"/>
  <c r="P46" i="3"/>
  <c r="P47" i="3"/>
  <c r="P48" i="3"/>
  <c r="P49" i="3"/>
  <c r="Q49" i="3" s="1" a="1"/>
  <c r="Q49" i="3" s="1"/>
  <c r="V49" i="3" s="1"/>
  <c r="W49" i="3" s="1" a="1"/>
  <c r="W49" i="3" s="1"/>
  <c r="P50" i="3"/>
  <c r="P51" i="3"/>
  <c r="Q2" i="3" a="1"/>
  <c r="Q2" i="3" s="1"/>
  <c r="V2" i="3" s="1"/>
  <c r="W2" i="3" s="1" a="1"/>
  <c r="W2" i="3" s="1"/>
  <c r="Q3" i="3" a="1"/>
  <c r="Q3" i="3" s="1"/>
  <c r="V3" i="3" s="1"/>
  <c r="W3" i="3" s="1" a="1"/>
  <c r="W3" i="3" s="1"/>
  <c r="Q4" i="3" a="1"/>
  <c r="Q4" i="3" s="1"/>
  <c r="Q6" i="3" a="1"/>
  <c r="Q6" i="3" s="1"/>
  <c r="Q7" i="3" a="1"/>
  <c r="Q7" i="3" s="1"/>
  <c r="Q8" i="3" a="1"/>
  <c r="Q8" i="3" s="1"/>
  <c r="V8" i="3" s="1"/>
  <c r="W8" i="3" s="1" a="1"/>
  <c r="W8" i="3" s="1"/>
  <c r="Q10" i="3" a="1"/>
  <c r="Q10" i="3" s="1"/>
  <c r="Q11" i="3" a="1"/>
  <c r="Q11" i="3" s="1"/>
  <c r="Q12" i="3" a="1"/>
  <c r="Q12" i="3" s="1"/>
  <c r="V12" i="3" s="1"/>
  <c r="W12" i="3" s="1" a="1"/>
  <c r="W12" i="3" s="1"/>
  <c r="Q14" i="3" a="1"/>
  <c r="Q14" i="3" s="1"/>
  <c r="V14" i="3" s="1"/>
  <c r="W14" i="3" s="1" a="1"/>
  <c r="W14" i="3" s="1"/>
  <c r="Q15" i="3" a="1"/>
  <c r="Q15" i="3" s="1"/>
  <c r="Q16" i="3" a="1"/>
  <c r="Q16" i="3" s="1"/>
  <c r="Q18" i="3" a="1"/>
  <c r="Q18" i="3" s="1"/>
  <c r="V18" i="3" s="1"/>
  <c r="W18" i="3" s="1" a="1"/>
  <c r="W18" i="3" s="1"/>
  <c r="Q19" i="3" a="1"/>
  <c r="Q19" i="3" s="1"/>
  <c r="V19" i="3" s="1"/>
  <c r="W19" i="3" s="1" a="1"/>
  <c r="W19" i="3" s="1"/>
  <c r="Q20" i="3" a="1"/>
  <c r="Q20" i="3" s="1"/>
  <c r="Q22" i="3" a="1"/>
  <c r="Q22" i="3" s="1"/>
  <c r="Q23" i="3" a="1"/>
  <c r="Q23" i="3" s="1"/>
  <c r="V23" i="3" s="1"/>
  <c r="W23" i="3" s="1" a="1"/>
  <c r="W23" i="3" s="1"/>
  <c r="Q24" i="3" a="1"/>
  <c r="Q24" i="3" s="1"/>
  <c r="V24" i="3" s="1"/>
  <c r="W24" i="3" s="1" a="1"/>
  <c r="W24" i="3" s="1"/>
  <c r="Q26" i="3" a="1"/>
  <c r="Q26" i="3" s="1"/>
  <c r="V26" i="3" s="1"/>
  <c r="W26" i="3" s="1" a="1"/>
  <c r="W26" i="3" s="1"/>
  <c r="Q27" i="3" a="1"/>
  <c r="Q27" i="3" s="1"/>
  <c r="Q28" i="3" a="1"/>
  <c r="Q28" i="3" s="1"/>
  <c r="V28" i="3" s="1"/>
  <c r="W28" i="3" s="1" a="1"/>
  <c r="W28" i="3" s="1"/>
  <c r="Q30" i="3" a="1"/>
  <c r="Q30" i="3" s="1"/>
  <c r="V30" i="3" s="1"/>
  <c r="W30" i="3" s="1" a="1"/>
  <c r="W30" i="3" s="1"/>
  <c r="Q31" i="3" a="1"/>
  <c r="Q31" i="3" s="1"/>
  <c r="Q32" i="3" a="1"/>
  <c r="Q32" i="3" s="1"/>
  <c r="Q34" i="3" a="1"/>
  <c r="Q34" i="3" s="1"/>
  <c r="V34" i="3" s="1"/>
  <c r="W34" i="3" s="1" a="1"/>
  <c r="W34" i="3" s="1"/>
  <c r="Q35" i="3" a="1"/>
  <c r="Q35" i="3" s="1"/>
  <c r="V35" i="3" s="1"/>
  <c r="W35" i="3" s="1" a="1"/>
  <c r="W35" i="3" s="1"/>
  <c r="Q36" i="3" a="1"/>
  <c r="Q36" i="3" s="1"/>
  <c r="Q38" i="3" a="1"/>
  <c r="Q38" i="3" s="1"/>
  <c r="Q39" i="3" a="1"/>
  <c r="Q39" i="3" s="1"/>
  <c r="V39" i="3" s="1"/>
  <c r="W39" i="3" s="1" a="1"/>
  <c r="W39" i="3" s="1"/>
  <c r="Q40" i="3" a="1"/>
  <c r="Q40" i="3" s="1"/>
  <c r="V40" i="3" s="1"/>
  <c r="W40" i="3" s="1" a="1"/>
  <c r="W40" i="3" s="1"/>
  <c r="Q42" i="3" a="1"/>
  <c r="Q42" i="3" s="1"/>
  <c r="Q43" i="3" a="1"/>
  <c r="Q43" i="3" s="1"/>
  <c r="Q44" i="3" a="1"/>
  <c r="Q44" i="3" s="1"/>
  <c r="V44" i="3" s="1"/>
  <c r="W44" i="3" s="1" a="1"/>
  <c r="W44" i="3" s="1"/>
  <c r="Q46" i="3" a="1"/>
  <c r="Q46" i="3" s="1"/>
  <c r="Q47" i="3" a="1"/>
  <c r="Q47" i="3" s="1"/>
  <c r="Q48" i="3" a="1"/>
  <c r="Q48" i="3" s="1"/>
  <c r="Q50" i="3" a="1"/>
  <c r="Q50" i="3" s="1"/>
  <c r="V50" i="3" s="1"/>
  <c r="W50" i="3" s="1" a="1"/>
  <c r="W50" i="3" s="1"/>
  <c r="Q51" i="3" a="1"/>
  <c r="Q51" i="3" s="1"/>
  <c r="V51" i="3" s="1"/>
  <c r="W51" i="3" s="1" a="1"/>
  <c r="W51" i="3" s="1"/>
  <c r="R2" i="3"/>
  <c r="S2" i="3" s="1" a="1"/>
  <c r="S2" i="3" s="1"/>
  <c r="R3" i="3"/>
  <c r="R4" i="3"/>
  <c r="R5" i="3"/>
  <c r="R6" i="3"/>
  <c r="S6" i="3" s="1" a="1"/>
  <c r="S6" i="3" s="1"/>
  <c r="R7" i="3"/>
  <c r="R8" i="3"/>
  <c r="R9" i="3"/>
  <c r="R10" i="3"/>
  <c r="S10" i="3" s="1" a="1"/>
  <c r="S10" i="3" s="1"/>
  <c r="R11" i="3"/>
  <c r="R12" i="3"/>
  <c r="R13" i="3"/>
  <c r="R14" i="3"/>
  <c r="S14" i="3" s="1" a="1"/>
  <c r="S14" i="3" s="1"/>
  <c r="R15" i="3"/>
  <c r="R16" i="3"/>
  <c r="R17" i="3"/>
  <c r="R18" i="3"/>
  <c r="S18" i="3" s="1" a="1"/>
  <c r="S18" i="3" s="1"/>
  <c r="R19" i="3"/>
  <c r="R20" i="3"/>
  <c r="R21" i="3"/>
  <c r="R22" i="3"/>
  <c r="S22" i="3" s="1" a="1"/>
  <c r="S22" i="3" s="1"/>
  <c r="R23" i="3"/>
  <c r="R24" i="3"/>
  <c r="R25" i="3"/>
  <c r="R26" i="3"/>
  <c r="S26" i="3" s="1" a="1"/>
  <c r="S26" i="3" s="1"/>
  <c r="R27" i="3"/>
  <c r="R28" i="3"/>
  <c r="R29" i="3"/>
  <c r="R30" i="3"/>
  <c r="S30" i="3" s="1" a="1"/>
  <c r="S30" i="3" s="1"/>
  <c r="R31" i="3"/>
  <c r="R32" i="3"/>
  <c r="R33" i="3"/>
  <c r="R34" i="3"/>
  <c r="S34" i="3" s="1" a="1"/>
  <c r="S34" i="3" s="1"/>
  <c r="R35" i="3"/>
  <c r="R36" i="3"/>
  <c r="R37" i="3"/>
  <c r="R38" i="3"/>
  <c r="S38" i="3" s="1" a="1"/>
  <c r="S38" i="3" s="1"/>
  <c r="R39" i="3"/>
  <c r="R40" i="3"/>
  <c r="R41" i="3"/>
  <c r="R42" i="3"/>
  <c r="S42" i="3" s="1" a="1"/>
  <c r="S42" i="3" s="1"/>
  <c r="R43" i="3"/>
  <c r="R44" i="3"/>
  <c r="R45" i="3"/>
  <c r="R46" i="3"/>
  <c r="S46" i="3" s="1" a="1"/>
  <c r="S46" i="3" s="1"/>
  <c r="R47" i="3"/>
  <c r="R48" i="3"/>
  <c r="R49" i="3"/>
  <c r="R50" i="3"/>
  <c r="S50" i="3" s="1" a="1"/>
  <c r="S50" i="3" s="1"/>
  <c r="R51" i="3"/>
  <c r="S3" i="3" a="1"/>
  <c r="S3" i="3" s="1"/>
  <c r="S4" i="3" a="1"/>
  <c r="S4" i="3" s="1"/>
  <c r="S5" i="3" a="1"/>
  <c r="S5" i="3" s="1"/>
  <c r="S7" i="3" a="1"/>
  <c r="S7" i="3" s="1"/>
  <c r="S8" i="3" a="1"/>
  <c r="S8" i="3" s="1"/>
  <c r="S9" i="3" a="1"/>
  <c r="S9" i="3" s="1"/>
  <c r="S11" i="3" a="1"/>
  <c r="S11" i="3" s="1"/>
  <c r="S12" i="3" a="1"/>
  <c r="S12" i="3" s="1"/>
  <c r="S13" i="3" a="1"/>
  <c r="S13" i="3" s="1"/>
  <c r="S15" i="3" a="1"/>
  <c r="S15" i="3" s="1"/>
  <c r="S16" i="3" a="1"/>
  <c r="S16" i="3" s="1"/>
  <c r="S17" i="3" a="1"/>
  <c r="S17" i="3" s="1"/>
  <c r="S19" i="3" a="1"/>
  <c r="S19" i="3" s="1"/>
  <c r="S20" i="3" a="1"/>
  <c r="S20" i="3" s="1"/>
  <c r="S21" i="3" a="1"/>
  <c r="S21" i="3" s="1"/>
  <c r="S23" i="3" a="1"/>
  <c r="S23" i="3" s="1"/>
  <c r="S24" i="3" a="1"/>
  <c r="S24" i="3" s="1"/>
  <c r="S25" i="3" a="1"/>
  <c r="S25" i="3" s="1"/>
  <c r="S27" i="3" a="1"/>
  <c r="S27" i="3" s="1"/>
  <c r="S28" i="3" a="1"/>
  <c r="S28" i="3" s="1"/>
  <c r="S29" i="3" a="1"/>
  <c r="S29" i="3" s="1"/>
  <c r="S31" i="3" a="1"/>
  <c r="S31" i="3" s="1"/>
  <c r="S32" i="3" a="1"/>
  <c r="S32" i="3" s="1"/>
  <c r="S33" i="3" a="1"/>
  <c r="S33" i="3" s="1"/>
  <c r="S35" i="3" a="1"/>
  <c r="S35" i="3" s="1"/>
  <c r="S36" i="3" a="1"/>
  <c r="S36" i="3" s="1"/>
  <c r="S37" i="3" a="1"/>
  <c r="S37" i="3" s="1"/>
  <c r="S39" i="3" a="1"/>
  <c r="S39" i="3" s="1"/>
  <c r="S40" i="3" a="1"/>
  <c r="S40" i="3" s="1"/>
  <c r="S41" i="3" a="1"/>
  <c r="S41" i="3" s="1"/>
  <c r="S43" i="3" a="1"/>
  <c r="S43" i="3" s="1"/>
  <c r="S44" i="3" a="1"/>
  <c r="S44" i="3" s="1"/>
  <c r="S45" i="3" a="1"/>
  <c r="S45" i="3" s="1"/>
  <c r="S47" i="3" a="1"/>
  <c r="S47" i="3" s="1"/>
  <c r="S48" i="3" a="1"/>
  <c r="S48" i="3" s="1"/>
  <c r="S49" i="3" a="1"/>
  <c r="S49" i="3" s="1"/>
  <c r="S51" i="3" a="1"/>
  <c r="S51" i="3" s="1"/>
  <c r="T2" i="3"/>
  <c r="T3" i="3"/>
  <c r="U3" i="3" s="1" a="1"/>
  <c r="U3" i="3" s="1"/>
  <c r="T4" i="3"/>
  <c r="U4" i="3" s="1" a="1"/>
  <c r="U4" i="3" s="1"/>
  <c r="T5" i="3"/>
  <c r="T6" i="3"/>
  <c r="T7" i="3"/>
  <c r="T8" i="3"/>
  <c r="T9" i="3"/>
  <c r="T10" i="3"/>
  <c r="T11" i="3"/>
  <c r="T12" i="3"/>
  <c r="U12" i="3" s="1" a="1"/>
  <c r="U12" i="3" s="1"/>
  <c r="T13" i="3"/>
  <c r="T14" i="3"/>
  <c r="T15" i="3"/>
  <c r="T16" i="3"/>
  <c r="T17" i="3"/>
  <c r="T18" i="3"/>
  <c r="T19" i="3"/>
  <c r="T20" i="3"/>
  <c r="U20" i="3" s="1" a="1"/>
  <c r="U20" i="3" s="1"/>
  <c r="T21" i="3"/>
  <c r="T22" i="3"/>
  <c r="T23" i="3"/>
  <c r="T24" i="3"/>
  <c r="T25" i="3"/>
  <c r="T26" i="3"/>
  <c r="T27" i="3"/>
  <c r="T28" i="3"/>
  <c r="U28" i="3" s="1" a="1"/>
  <c r="U28" i="3" s="1"/>
  <c r="T29" i="3"/>
  <c r="T30" i="3"/>
  <c r="T31" i="3"/>
  <c r="T32" i="3"/>
  <c r="T33" i="3"/>
  <c r="T34" i="3"/>
  <c r="T35" i="3"/>
  <c r="T36" i="3"/>
  <c r="U36" i="3" s="1" a="1"/>
  <c r="U36" i="3" s="1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U2" i="3" a="1"/>
  <c r="U2" i="3" s="1"/>
  <c r="U5" i="3" a="1"/>
  <c r="U5" i="3" s="1"/>
  <c r="U6" i="3" a="1"/>
  <c r="U6" i="3" s="1"/>
  <c r="U7" i="3" a="1"/>
  <c r="U7" i="3" s="1"/>
  <c r="U8" i="3" a="1"/>
  <c r="U8" i="3" s="1"/>
  <c r="U9" i="3" a="1"/>
  <c r="U9" i="3" s="1"/>
  <c r="U10" i="3" a="1"/>
  <c r="U10" i="3" s="1"/>
  <c r="U11" i="3" a="1"/>
  <c r="U11" i="3" s="1"/>
  <c r="U13" i="3" a="1"/>
  <c r="U13" i="3" s="1"/>
  <c r="U14" i="3" a="1"/>
  <c r="U14" i="3" s="1"/>
  <c r="U15" i="3" a="1"/>
  <c r="U15" i="3" s="1"/>
  <c r="U16" i="3" a="1"/>
  <c r="U16" i="3" s="1"/>
  <c r="U17" i="3" a="1"/>
  <c r="U17" i="3" s="1"/>
  <c r="U18" i="3" a="1"/>
  <c r="U18" i="3" s="1"/>
  <c r="U19" i="3" a="1"/>
  <c r="U19" i="3" s="1"/>
  <c r="U21" i="3" a="1"/>
  <c r="U21" i="3" s="1"/>
  <c r="U22" i="3" a="1"/>
  <c r="U22" i="3" s="1"/>
  <c r="U23" i="3" a="1"/>
  <c r="U23" i="3" s="1"/>
  <c r="U24" i="3" a="1"/>
  <c r="U24" i="3" s="1"/>
  <c r="U25" i="3" a="1"/>
  <c r="U25" i="3" s="1"/>
  <c r="U26" i="3" a="1"/>
  <c r="U26" i="3" s="1"/>
  <c r="U27" i="3" a="1"/>
  <c r="U27" i="3" s="1"/>
  <c r="U29" i="3" a="1"/>
  <c r="U29" i="3" s="1"/>
  <c r="U30" i="3" a="1"/>
  <c r="U30" i="3" s="1"/>
  <c r="U31" i="3" a="1"/>
  <c r="U31" i="3" s="1"/>
  <c r="U32" i="3" a="1"/>
  <c r="U32" i="3" s="1"/>
  <c r="U33" i="3" a="1"/>
  <c r="U33" i="3" s="1"/>
  <c r="U34" i="3" a="1"/>
  <c r="U34" i="3" s="1"/>
  <c r="U35" i="3" a="1"/>
  <c r="U35" i="3" s="1"/>
  <c r="U37" i="3" a="1"/>
  <c r="U37" i="3" s="1"/>
  <c r="U38" i="3" a="1"/>
  <c r="U38" i="3" s="1"/>
  <c r="U39" i="3" a="1"/>
  <c r="U39" i="3" s="1"/>
  <c r="U40" i="3" a="1"/>
  <c r="U40" i="3" s="1"/>
  <c r="U41" i="3" a="1"/>
  <c r="U41" i="3" s="1"/>
  <c r="U42" i="3" a="1"/>
  <c r="U42" i="3" s="1"/>
  <c r="U43" i="3" a="1"/>
  <c r="U43" i="3" s="1"/>
  <c r="U44" i="3" a="1"/>
  <c r="U44" i="3" s="1"/>
  <c r="U45" i="3" a="1"/>
  <c r="U45" i="3" s="1"/>
  <c r="U46" i="3" a="1"/>
  <c r="U46" i="3" s="1"/>
  <c r="U47" i="3" a="1"/>
  <c r="U47" i="3" s="1"/>
  <c r="U48" i="3" a="1"/>
  <c r="U48" i="3" s="1"/>
  <c r="U49" i="3" a="1"/>
  <c r="U49" i="3" s="1"/>
  <c r="U50" i="3" a="1"/>
  <c r="U50" i="3" s="1"/>
  <c r="U51" i="3" a="1"/>
  <c r="U51" i="3" s="1"/>
  <c r="W46" i="7" a="1"/>
  <c r="W46" i="7" s="1"/>
  <c r="W44" i="7" a="1"/>
  <c r="W44" i="7"/>
  <c r="W42" i="7" a="1"/>
  <c r="W42" i="7" s="1"/>
  <c r="W38" i="7" a="1"/>
  <c r="W38" i="7" s="1"/>
  <c r="W36" i="7" a="1"/>
  <c r="W36" i="7"/>
  <c r="W34" i="7" a="1"/>
  <c r="W34" i="7" s="1"/>
  <c r="W30" i="7" a="1"/>
  <c r="W30" i="7" s="1"/>
  <c r="W28" i="7" a="1"/>
  <c r="W28" i="7"/>
  <c r="W26" i="7" a="1"/>
  <c r="W26" i="7" s="1"/>
  <c r="W22" i="7" a="1"/>
  <c r="W22" i="7" s="1"/>
  <c r="W20" i="7" a="1"/>
  <c r="W20" i="7"/>
  <c r="W18" i="7" a="1"/>
  <c r="W18" i="7" s="1"/>
  <c r="W14" i="7" a="1"/>
  <c r="W14" i="7" s="1"/>
  <c r="W12" i="7" a="1"/>
  <c r="W12" i="7"/>
  <c r="W10" i="7" a="1"/>
  <c r="W10" i="7" s="1"/>
  <c r="W6" i="7" a="1"/>
  <c r="W6" i="7" s="1"/>
  <c r="W4" i="7" a="1"/>
  <c r="W4" i="7"/>
  <c r="W2" i="7" a="1"/>
  <c r="W2" i="7" s="1"/>
  <c r="V51" i="7"/>
  <c r="W51" i="7" s="1" a="1"/>
  <c r="W51" i="7" s="1"/>
  <c r="V50" i="7"/>
  <c r="W50" i="7" s="1" a="1"/>
  <c r="W50" i="7" s="1"/>
  <c r="V49" i="7"/>
  <c r="W49" i="7" s="1" a="1"/>
  <c r="W49" i="7" s="1"/>
  <c r="V48" i="7"/>
  <c r="W48" i="7" s="1" a="1"/>
  <c r="W48" i="7" s="1"/>
  <c r="V47" i="7"/>
  <c r="W47" i="7" s="1" a="1"/>
  <c r="W47" i="7" s="1"/>
  <c r="V46" i="7"/>
  <c r="V45" i="7"/>
  <c r="W45" i="7" s="1" a="1"/>
  <c r="W45" i="7" s="1"/>
  <c r="V44" i="7"/>
  <c r="V43" i="7"/>
  <c r="W43" i="7" s="1" a="1"/>
  <c r="W43" i="7" s="1"/>
  <c r="V42" i="7"/>
  <c r="V41" i="7"/>
  <c r="W41" i="7" s="1" a="1"/>
  <c r="W41" i="7" s="1"/>
  <c r="V40" i="7"/>
  <c r="W40" i="7" s="1" a="1"/>
  <c r="W40" i="7" s="1"/>
  <c r="V39" i="7"/>
  <c r="W39" i="7" s="1" a="1"/>
  <c r="W39" i="7" s="1"/>
  <c r="V38" i="7"/>
  <c r="V37" i="7"/>
  <c r="W37" i="7" s="1" a="1"/>
  <c r="W37" i="7" s="1"/>
  <c r="V36" i="7"/>
  <c r="V35" i="7"/>
  <c r="W35" i="7" s="1" a="1"/>
  <c r="W35" i="7" s="1"/>
  <c r="V34" i="7"/>
  <c r="V33" i="7"/>
  <c r="W33" i="7" s="1" a="1"/>
  <c r="W33" i="7" s="1"/>
  <c r="V32" i="7"/>
  <c r="W32" i="7" s="1" a="1"/>
  <c r="W32" i="7" s="1"/>
  <c r="V31" i="7"/>
  <c r="W31" i="7" s="1" a="1"/>
  <c r="W31" i="7" s="1"/>
  <c r="V30" i="7"/>
  <c r="V29" i="7"/>
  <c r="W29" i="7" s="1" a="1"/>
  <c r="W29" i="7" s="1"/>
  <c r="V28" i="7"/>
  <c r="V27" i="7"/>
  <c r="W27" i="7" s="1" a="1"/>
  <c r="W27" i="7" s="1"/>
  <c r="V26" i="7"/>
  <c r="V25" i="7"/>
  <c r="W25" i="7" s="1" a="1"/>
  <c r="W25" i="7" s="1"/>
  <c r="V24" i="7"/>
  <c r="W24" i="7" s="1" a="1"/>
  <c r="W24" i="7" s="1"/>
  <c r="V23" i="7"/>
  <c r="W23" i="7" s="1" a="1"/>
  <c r="W23" i="7" s="1"/>
  <c r="V22" i="7"/>
  <c r="V21" i="7"/>
  <c r="W21" i="7" s="1" a="1"/>
  <c r="W21" i="7" s="1"/>
  <c r="V20" i="7"/>
  <c r="V19" i="7"/>
  <c r="W19" i="7" s="1" a="1"/>
  <c r="W19" i="7" s="1"/>
  <c r="V18" i="7"/>
  <c r="V17" i="7"/>
  <c r="W17" i="7" s="1" a="1"/>
  <c r="W17" i="7" s="1"/>
  <c r="V16" i="7"/>
  <c r="W16" i="7" s="1" a="1"/>
  <c r="W16" i="7" s="1"/>
  <c r="V15" i="7"/>
  <c r="W15" i="7" s="1" a="1"/>
  <c r="W15" i="7" s="1"/>
  <c r="V14" i="7"/>
  <c r="V13" i="7"/>
  <c r="W13" i="7" s="1" a="1"/>
  <c r="W13" i="7" s="1"/>
  <c r="V12" i="7"/>
  <c r="V11" i="7"/>
  <c r="W11" i="7" s="1" a="1"/>
  <c r="W11" i="7" s="1"/>
  <c r="V10" i="7"/>
  <c r="V9" i="7"/>
  <c r="W9" i="7" s="1" a="1"/>
  <c r="W9" i="7" s="1"/>
  <c r="V8" i="7"/>
  <c r="W8" i="7" s="1" a="1"/>
  <c r="W8" i="7" s="1"/>
  <c r="V7" i="7"/>
  <c r="W7" i="7" s="1" a="1"/>
  <c r="W7" i="7" s="1"/>
  <c r="V6" i="7"/>
  <c r="V5" i="7"/>
  <c r="W5" i="7" s="1" a="1"/>
  <c r="W5" i="7" s="1"/>
  <c r="V4" i="7"/>
  <c r="V3" i="7"/>
  <c r="W3" i="7" s="1" a="1"/>
  <c r="W3" i="7" s="1"/>
  <c r="V2" i="7"/>
  <c r="U49" i="7" a="1"/>
  <c r="U49" i="7" s="1"/>
  <c r="U48" i="7"/>
  <c r="U47" i="7" a="1"/>
  <c r="U47" i="7"/>
  <c r="U45" i="7" a="1"/>
  <c r="U45" i="7" s="1"/>
  <c r="U44" i="7" a="1"/>
  <c r="U44" i="7"/>
  <c r="U41" i="7" a="1"/>
  <c r="U41" i="7" s="1"/>
  <c r="U40" i="7" a="1"/>
  <c r="U40" i="7"/>
  <c r="U37" i="7" a="1"/>
  <c r="U37" i="7" s="1"/>
  <c r="U36" i="7" a="1"/>
  <c r="U36" i="7"/>
  <c r="U33" i="7" a="1"/>
  <c r="U33" i="7" s="1"/>
  <c r="U29" i="7" a="1"/>
  <c r="U29" i="7" s="1"/>
  <c r="U28" i="7" a="1"/>
  <c r="U28" i="7"/>
  <c r="U27" i="7" a="1"/>
  <c r="U27" i="7" s="1"/>
  <c r="U21" i="7" a="1"/>
  <c r="U21" i="7" s="1"/>
  <c r="U20" i="7" a="1"/>
  <c r="U20" i="7" s="1"/>
  <c r="U17" i="7" a="1"/>
  <c r="U17" i="7" s="1"/>
  <c r="U16" i="7" a="1"/>
  <c r="U16" i="7"/>
  <c r="U15" i="7" a="1"/>
  <c r="U15" i="7"/>
  <c r="U13" i="7" a="1"/>
  <c r="U13" i="7" s="1"/>
  <c r="U12" i="7" a="1"/>
  <c r="U12" i="7"/>
  <c r="U9" i="7" a="1"/>
  <c r="U9" i="7" s="1"/>
  <c r="U8" i="7" a="1"/>
  <c r="U8" i="7"/>
  <c r="U5" i="7" a="1"/>
  <c r="U5" i="7" s="1"/>
  <c r="U4" i="7" a="1"/>
  <c r="U4" i="7"/>
  <c r="T51" i="7"/>
  <c r="T50" i="7"/>
  <c r="U50" i="7" s="1" a="1"/>
  <c r="U50" i="7" s="1"/>
  <c r="T49" i="7"/>
  <c r="T48" i="7"/>
  <c r="U48" i="7" s="1" a="1"/>
  <c r="T47" i="7"/>
  <c r="T46" i="7"/>
  <c r="U46" i="7" s="1" a="1"/>
  <c r="U46" i="7" s="1"/>
  <c r="T45" i="7"/>
  <c r="T44" i="7"/>
  <c r="T43" i="7"/>
  <c r="T42" i="7"/>
  <c r="U42" i="7" s="1" a="1"/>
  <c r="U42" i="7" s="1"/>
  <c r="T41" i="7"/>
  <c r="T40" i="7"/>
  <c r="N40" i="7" s="1"/>
  <c r="O40" i="7" s="1" a="1"/>
  <c r="O40" i="7" s="1"/>
  <c r="T39" i="7"/>
  <c r="U39" i="7" s="1" a="1"/>
  <c r="U39" i="7" s="1"/>
  <c r="T38" i="7"/>
  <c r="U38" i="7" s="1" a="1"/>
  <c r="U38" i="7" s="1"/>
  <c r="T37" i="7"/>
  <c r="T36" i="7"/>
  <c r="T35" i="7"/>
  <c r="T34" i="7"/>
  <c r="U34" i="7" s="1" a="1"/>
  <c r="U34" i="7" s="1"/>
  <c r="T33" i="7"/>
  <c r="T32" i="7"/>
  <c r="U32" i="7" s="1" a="1"/>
  <c r="U32" i="7" s="1"/>
  <c r="T31" i="7"/>
  <c r="U31" i="7" s="1" a="1"/>
  <c r="U31" i="7" s="1"/>
  <c r="T30" i="7"/>
  <c r="U30" i="7" s="1" a="1"/>
  <c r="U30" i="7" s="1"/>
  <c r="T29" i="7"/>
  <c r="T28" i="7"/>
  <c r="T27" i="7"/>
  <c r="N27" i="7" s="1"/>
  <c r="O27" i="7" s="1" a="1"/>
  <c r="O27" i="7" s="1"/>
  <c r="T26" i="7"/>
  <c r="U26" i="7" s="1" a="1"/>
  <c r="U26" i="7" s="1"/>
  <c r="T25" i="7"/>
  <c r="U25" i="7" s="1" a="1"/>
  <c r="U25" i="7" s="1"/>
  <c r="T24" i="7"/>
  <c r="U24" i="7" s="1" a="1"/>
  <c r="U24" i="7" s="1"/>
  <c r="T23" i="7"/>
  <c r="U23" i="7" s="1" a="1"/>
  <c r="U23" i="7" s="1"/>
  <c r="T22" i="7"/>
  <c r="U22" i="7" s="1" a="1"/>
  <c r="U22" i="7" s="1"/>
  <c r="T21" i="7"/>
  <c r="T20" i="7"/>
  <c r="T19" i="7"/>
  <c r="T18" i="7"/>
  <c r="U18" i="7" s="1" a="1"/>
  <c r="U18" i="7" s="1"/>
  <c r="T17" i="7"/>
  <c r="T16" i="7"/>
  <c r="T15" i="7"/>
  <c r="T14" i="7"/>
  <c r="U14" i="7" s="1" a="1"/>
  <c r="U14" i="7" s="1"/>
  <c r="T13" i="7"/>
  <c r="T12" i="7"/>
  <c r="T11" i="7"/>
  <c r="T10" i="7"/>
  <c r="U10" i="7" s="1" a="1"/>
  <c r="U10" i="7" s="1"/>
  <c r="T9" i="7"/>
  <c r="T8" i="7"/>
  <c r="N8" i="7" s="1"/>
  <c r="O8" i="7" s="1" a="1"/>
  <c r="O8" i="7" s="1"/>
  <c r="T7" i="7"/>
  <c r="U7" i="7" s="1" a="1"/>
  <c r="U7" i="7" s="1"/>
  <c r="T6" i="7"/>
  <c r="U6" i="7" s="1" a="1"/>
  <c r="U6" i="7" s="1"/>
  <c r="T5" i="7"/>
  <c r="T4" i="7"/>
  <c r="T3" i="7"/>
  <c r="T2" i="7"/>
  <c r="U2" i="7" s="1" a="1"/>
  <c r="U2" i="7" s="1"/>
  <c r="S51" i="7" a="1"/>
  <c r="S51" i="7"/>
  <c r="S50" i="7" a="1"/>
  <c r="S50" i="7"/>
  <c r="S48" i="7" a="1"/>
  <c r="S48" i="7" s="1"/>
  <c r="S47" i="7" a="1"/>
  <c r="S47" i="7"/>
  <c r="S44" i="7" a="1"/>
  <c r="S44" i="7" s="1"/>
  <c r="S43" i="7" a="1"/>
  <c r="S43" i="7"/>
  <c r="S42" i="7" a="1"/>
  <c r="S42" i="7"/>
  <c r="S40" i="7" a="1"/>
  <c r="S40" i="7" s="1"/>
  <c r="S36" i="7" a="1"/>
  <c r="S36" i="7" s="1"/>
  <c r="S35" i="7" a="1"/>
  <c r="S35" i="7"/>
  <c r="S34" i="7" a="1"/>
  <c r="S34" i="7" s="1"/>
  <c r="S32" i="7" a="1"/>
  <c r="S32" i="7" s="1"/>
  <c r="S28" i="7" a="1"/>
  <c r="S28" i="7" s="1"/>
  <c r="S27" i="7" a="1"/>
  <c r="S27" i="7" s="1"/>
  <c r="S26" i="7" a="1"/>
  <c r="S26" i="7"/>
  <c r="S24" i="7" a="1"/>
  <c r="S24" i="7" s="1"/>
  <c r="S22" i="7"/>
  <c r="S19" i="7" a="1"/>
  <c r="S19" i="7"/>
  <c r="S18" i="7" a="1"/>
  <c r="S18" i="7"/>
  <c r="S16" i="7" a="1"/>
  <c r="S16" i="7" s="1"/>
  <c r="S15" i="7" a="1"/>
  <c r="S15" i="7"/>
  <c r="S12" i="7" a="1"/>
  <c r="S12" i="7" s="1"/>
  <c r="S11" i="7" a="1"/>
  <c r="S11" i="7"/>
  <c r="S10" i="7" a="1"/>
  <c r="S10" i="7"/>
  <c r="S8" i="7" a="1"/>
  <c r="S8" i="7" s="1"/>
  <c r="S4" i="7" a="1"/>
  <c r="S4" i="7" s="1"/>
  <c r="S3" i="7" a="1"/>
  <c r="S3" i="7"/>
  <c r="S2" i="7" a="1"/>
  <c r="S2" i="7" s="1"/>
  <c r="R51" i="7"/>
  <c r="R50" i="7"/>
  <c r="R49" i="7"/>
  <c r="S49" i="7" s="1" a="1"/>
  <c r="S49" i="7" s="1"/>
  <c r="R48" i="7"/>
  <c r="R47" i="7"/>
  <c r="R46" i="7"/>
  <c r="S46" i="7" s="1" a="1"/>
  <c r="S46" i="7" s="1"/>
  <c r="R45" i="7"/>
  <c r="R44" i="7"/>
  <c r="R43" i="7"/>
  <c r="R42" i="7"/>
  <c r="R41" i="7"/>
  <c r="S41" i="7" s="1" a="1"/>
  <c r="S41" i="7" s="1"/>
  <c r="R40" i="7"/>
  <c r="R39" i="7"/>
  <c r="S39" i="7" s="1" a="1"/>
  <c r="S39" i="7" s="1"/>
  <c r="R38" i="7"/>
  <c r="S38" i="7" s="1" a="1"/>
  <c r="S38" i="7" s="1"/>
  <c r="R37" i="7"/>
  <c r="R36" i="7"/>
  <c r="R35" i="7"/>
  <c r="R34" i="7"/>
  <c r="R33" i="7"/>
  <c r="S33" i="7" s="1" a="1"/>
  <c r="S33" i="7" s="1"/>
  <c r="R32" i="7"/>
  <c r="R31" i="7"/>
  <c r="S31" i="7" s="1" a="1"/>
  <c r="S31" i="7" s="1"/>
  <c r="R30" i="7"/>
  <c r="L30" i="7" s="1"/>
  <c r="R29" i="7"/>
  <c r="R28" i="7"/>
  <c r="R27" i="7"/>
  <c r="R26" i="7"/>
  <c r="R25" i="7"/>
  <c r="S25" i="7" s="1" a="1"/>
  <c r="S25" i="7" s="1"/>
  <c r="R24" i="7"/>
  <c r="R23" i="7"/>
  <c r="S23" i="7" s="1" a="1"/>
  <c r="S23" i="7" s="1"/>
  <c r="R22" i="7"/>
  <c r="S22" i="7" s="1" a="1"/>
  <c r="R21" i="7"/>
  <c r="S21" i="7" s="1" a="1"/>
  <c r="S21" i="7" s="1"/>
  <c r="R20" i="7"/>
  <c r="S20" i="7" s="1" a="1"/>
  <c r="S20" i="7" s="1"/>
  <c r="R19" i="7"/>
  <c r="R18" i="7"/>
  <c r="R17" i="7"/>
  <c r="S17" i="7" s="1" a="1"/>
  <c r="S17" i="7" s="1"/>
  <c r="R16" i="7"/>
  <c r="R15" i="7"/>
  <c r="R14" i="7"/>
  <c r="S14" i="7" s="1" a="1"/>
  <c r="S14" i="7" s="1"/>
  <c r="R13" i="7"/>
  <c r="R12" i="7"/>
  <c r="R11" i="7"/>
  <c r="R10" i="7"/>
  <c r="R9" i="7"/>
  <c r="S9" i="7" s="1" a="1"/>
  <c r="S9" i="7" s="1"/>
  <c r="R8" i="7"/>
  <c r="R7" i="7"/>
  <c r="S7" i="7" s="1" a="1"/>
  <c r="S7" i="7" s="1"/>
  <c r="R6" i="7"/>
  <c r="S6" i="7" s="1" a="1"/>
  <c r="S6" i="7" s="1"/>
  <c r="R5" i="7"/>
  <c r="R4" i="7"/>
  <c r="R3" i="7"/>
  <c r="R2" i="7"/>
  <c r="P51" i="7"/>
  <c r="L51" i="7" s="1"/>
  <c r="P50" i="7"/>
  <c r="P49" i="7"/>
  <c r="L49" i="7" s="1"/>
  <c r="M49" i="7" s="1" a="1"/>
  <c r="M49" i="7" s="1"/>
  <c r="P48" i="7"/>
  <c r="L48" i="7" s="1"/>
  <c r="M48" i="7" s="1" a="1"/>
  <c r="M48" i="7" s="1"/>
  <c r="P47" i="7"/>
  <c r="L47" i="7" s="1"/>
  <c r="P46" i="7"/>
  <c r="P45" i="7"/>
  <c r="P44" i="7"/>
  <c r="P43" i="7"/>
  <c r="Q43" i="7" s="1" a="1"/>
  <c r="Q43" i="7" s="1"/>
  <c r="P42" i="7"/>
  <c r="P41" i="7"/>
  <c r="L41" i="7" s="1"/>
  <c r="P40" i="7"/>
  <c r="L40" i="7" s="1"/>
  <c r="M40" i="7" s="1" a="1"/>
  <c r="M40" i="7" s="1"/>
  <c r="P39" i="7"/>
  <c r="L39" i="7" s="1"/>
  <c r="J39" i="7" s="1"/>
  <c r="K39" i="7" s="1" a="1"/>
  <c r="K39" i="7" s="1"/>
  <c r="P38" i="7"/>
  <c r="P37" i="7"/>
  <c r="P36" i="7"/>
  <c r="P35" i="7"/>
  <c r="P34" i="7"/>
  <c r="P33" i="7"/>
  <c r="L33" i="7" s="1"/>
  <c r="M33" i="7" s="1" a="1"/>
  <c r="M33" i="7" s="1"/>
  <c r="P32" i="7"/>
  <c r="L32" i="7" s="1"/>
  <c r="M32" i="7" s="1" a="1"/>
  <c r="M32" i="7" s="1"/>
  <c r="P31" i="7"/>
  <c r="L31" i="7" s="1"/>
  <c r="P30" i="7"/>
  <c r="P29" i="7"/>
  <c r="P28" i="7"/>
  <c r="P27" i="7"/>
  <c r="P26" i="7"/>
  <c r="P25" i="7"/>
  <c r="L25" i="7" s="1"/>
  <c r="J25" i="7" s="1"/>
  <c r="K25" i="7" s="1" a="1"/>
  <c r="K25" i="7" s="1"/>
  <c r="P24" i="7"/>
  <c r="L24" i="7" s="1"/>
  <c r="M24" i="7" s="1" a="1"/>
  <c r="M24" i="7" s="1"/>
  <c r="P23" i="7"/>
  <c r="L23" i="7" s="1"/>
  <c r="J23" i="7" s="1"/>
  <c r="K23" i="7" s="1" a="1"/>
  <c r="K23" i="7" s="1"/>
  <c r="P22" i="7"/>
  <c r="P21" i="7"/>
  <c r="P20" i="7"/>
  <c r="P19" i="7"/>
  <c r="L19" i="7" s="1"/>
  <c r="P18" i="7"/>
  <c r="P17" i="7"/>
  <c r="L17" i="7" s="1"/>
  <c r="M17" i="7" s="1" a="1"/>
  <c r="M17" i="7" s="1"/>
  <c r="P16" i="7"/>
  <c r="L16" i="7" s="1"/>
  <c r="M16" i="7" s="1" a="1"/>
  <c r="M16" i="7" s="1"/>
  <c r="P15" i="7"/>
  <c r="L15" i="7" s="1"/>
  <c r="P14" i="7"/>
  <c r="P13" i="7"/>
  <c r="P12" i="7"/>
  <c r="P11" i="7"/>
  <c r="P10" i="7"/>
  <c r="P9" i="7"/>
  <c r="L9" i="7" s="1"/>
  <c r="P8" i="7"/>
  <c r="L8" i="7" s="1"/>
  <c r="M8" i="7" s="1" a="1"/>
  <c r="M8" i="7" s="1"/>
  <c r="P7" i="7"/>
  <c r="L7" i="7" s="1"/>
  <c r="J7" i="7" s="1"/>
  <c r="K7" i="7" s="1" a="1"/>
  <c r="K7" i="7" s="1"/>
  <c r="P6" i="7"/>
  <c r="P5" i="7"/>
  <c r="P4" i="7"/>
  <c r="P3" i="7"/>
  <c r="P2" i="7"/>
  <c r="O46" i="7" a="1"/>
  <c r="O46" i="7"/>
  <c r="O44" i="7" a="1"/>
  <c r="O44" i="7" s="1"/>
  <c r="O39" i="7" a="1"/>
  <c r="O39" i="7" s="1"/>
  <c r="O36" i="7" a="1"/>
  <c r="O36" i="7" s="1"/>
  <c r="O28" i="7" a="1"/>
  <c r="O28" i="7" s="1"/>
  <c r="O24" i="7" a="1"/>
  <c r="O24" i="7"/>
  <c r="O23" i="7" a="1"/>
  <c r="O23" i="7" s="1"/>
  <c r="O20" i="7" a="1"/>
  <c r="O20" i="7" s="1"/>
  <c r="O14" i="7" a="1"/>
  <c r="O14" i="7"/>
  <c r="O12" i="7" a="1"/>
  <c r="O12" i="7" s="1"/>
  <c r="O7" i="7" a="1"/>
  <c r="O7" i="7" s="1"/>
  <c r="O4" i="7" a="1"/>
  <c r="O4" i="7" s="1"/>
  <c r="N49" i="7"/>
  <c r="O49" i="7" s="1" a="1"/>
  <c r="O49" i="7" s="1"/>
  <c r="N48" i="7"/>
  <c r="O48" i="7" s="1" a="1"/>
  <c r="O48" i="7" s="1"/>
  <c r="N47" i="7"/>
  <c r="O47" i="7" s="1" a="1"/>
  <c r="O47" i="7" s="1"/>
  <c r="N46" i="7"/>
  <c r="N44" i="7"/>
  <c r="N41" i="7"/>
  <c r="O41" i="7" s="1" a="1"/>
  <c r="O41" i="7" s="1"/>
  <c r="N39" i="7"/>
  <c r="N38" i="7"/>
  <c r="O38" i="7" s="1" a="1"/>
  <c r="O38" i="7" s="1"/>
  <c r="N36" i="7"/>
  <c r="N33" i="7"/>
  <c r="O33" i="7" s="1" a="1"/>
  <c r="O33" i="7" s="1"/>
  <c r="N32" i="7"/>
  <c r="O32" i="7" s="1" a="1"/>
  <c r="O32" i="7" s="1"/>
  <c r="N31" i="7"/>
  <c r="O31" i="7" s="1" a="1"/>
  <c r="O31" i="7" s="1"/>
  <c r="N28" i="7"/>
  <c r="N25" i="7"/>
  <c r="O25" i="7" s="1" a="1"/>
  <c r="O25" i="7" s="1"/>
  <c r="N24" i="7"/>
  <c r="N23" i="7"/>
  <c r="N22" i="7"/>
  <c r="O22" i="7" s="1" a="1"/>
  <c r="O22" i="7" s="1"/>
  <c r="N21" i="7"/>
  <c r="O21" i="7" s="1" a="1"/>
  <c r="O21" i="7" s="1"/>
  <c r="N20" i="7"/>
  <c r="N17" i="7"/>
  <c r="O17" i="7" s="1" a="1"/>
  <c r="O17" i="7" s="1"/>
  <c r="N16" i="7"/>
  <c r="O16" i="7" s="1" a="1"/>
  <c r="O16" i="7" s="1"/>
  <c r="N15" i="7"/>
  <c r="O15" i="7" s="1" a="1"/>
  <c r="O15" i="7" s="1"/>
  <c r="N14" i="7"/>
  <c r="N12" i="7"/>
  <c r="N9" i="7"/>
  <c r="O9" i="7" s="1" a="1"/>
  <c r="O9" i="7" s="1"/>
  <c r="N7" i="7"/>
  <c r="N4" i="7"/>
  <c r="M50" i="7" a="1"/>
  <c r="M50" i="7" s="1"/>
  <c r="M42" i="7" a="1"/>
  <c r="M42" i="7" s="1"/>
  <c r="M41" i="7" a="1"/>
  <c r="M41" i="7"/>
  <c r="M39" i="7" a="1"/>
  <c r="M39" i="7" s="1"/>
  <c r="M34" i="7" a="1"/>
  <c r="M34" i="7" s="1"/>
  <c r="M26" i="7" a="1"/>
  <c r="M26" i="7" s="1"/>
  <c r="M25" i="7" a="1"/>
  <c r="M25" i="7"/>
  <c r="M18" i="7" a="1"/>
  <c r="M18" i="7" s="1"/>
  <c r="M10" i="7" a="1"/>
  <c r="M10" i="7" s="1"/>
  <c r="M9" i="7" a="1"/>
  <c r="M9" i="7"/>
  <c r="M2" i="7" a="1"/>
  <c r="M2" i="7" s="1"/>
  <c r="L50" i="7"/>
  <c r="L44" i="7"/>
  <c r="M44" i="7" s="1" a="1"/>
  <c r="M44" i="7" s="1"/>
  <c r="L43" i="7"/>
  <c r="L42" i="7"/>
  <c r="L36" i="7"/>
  <c r="M36" i="7" s="1" a="1"/>
  <c r="M36" i="7" s="1"/>
  <c r="L35" i="7"/>
  <c r="L34" i="7"/>
  <c r="L28" i="7"/>
  <c r="M28" i="7" s="1" a="1"/>
  <c r="M28" i="7" s="1"/>
  <c r="L27" i="7"/>
  <c r="J27" i="7" s="1"/>
  <c r="K27" i="7" s="1" a="1"/>
  <c r="K27" i="7" s="1"/>
  <c r="L26" i="7"/>
  <c r="L22" i="7"/>
  <c r="J22" i="7" s="1"/>
  <c r="K22" i="7" s="1" a="1"/>
  <c r="K22" i="7" s="1"/>
  <c r="L20" i="7"/>
  <c r="M20" i="7" s="1" a="1"/>
  <c r="M20" i="7" s="1"/>
  <c r="L18" i="7"/>
  <c r="L12" i="7"/>
  <c r="M12" i="7" s="1" a="1"/>
  <c r="M12" i="7" s="1"/>
  <c r="L11" i="7"/>
  <c r="L10" i="7"/>
  <c r="L4" i="7"/>
  <c r="M4" i="7" s="1" a="1"/>
  <c r="M4" i="7" s="1"/>
  <c r="L3" i="7"/>
  <c r="L2" i="7"/>
  <c r="K36" i="7"/>
  <c r="J44" i="7"/>
  <c r="K44" i="7" s="1" a="1"/>
  <c r="K44" i="7" s="1"/>
  <c r="J36" i="7"/>
  <c r="K36" i="7" s="1" a="1"/>
  <c r="J28" i="7"/>
  <c r="K28" i="7" s="1" a="1"/>
  <c r="K28" i="7" s="1"/>
  <c r="J20" i="7"/>
  <c r="K20" i="7" s="1" a="1"/>
  <c r="K20" i="7" s="1"/>
  <c r="J12" i="7"/>
  <c r="K12" i="7" s="1" a="1"/>
  <c r="K12" i="7" s="1"/>
  <c r="J4" i="7"/>
  <c r="K4" i="7" s="1" a="1"/>
  <c r="K4" i="7" s="1"/>
  <c r="Q35" i="7" a="1"/>
  <c r="Q35" i="7" s="1"/>
  <c r="Q19" i="7" a="1"/>
  <c r="Q19" i="7" s="1"/>
  <c r="Q11" i="7" a="1"/>
  <c r="Q11" i="7" s="1"/>
  <c r="V2" i="6"/>
  <c r="V3" i="6"/>
  <c r="V4" i="6"/>
  <c r="V5" i="6"/>
  <c r="W5" i="6" s="1" a="1"/>
  <c r="W5" i="6" s="1"/>
  <c r="V6" i="6"/>
  <c r="W6" i="6" s="1" a="1"/>
  <c r="W6" i="6" s="1"/>
  <c r="V7" i="6"/>
  <c r="W7" i="6" s="1" a="1"/>
  <c r="W7" i="6" s="1"/>
  <c r="V8" i="6"/>
  <c r="V9" i="6"/>
  <c r="W9" i="6" s="1" a="1"/>
  <c r="W9" i="6" s="1"/>
  <c r="V10" i="6"/>
  <c r="V11" i="6"/>
  <c r="V12" i="6"/>
  <c r="V13" i="6"/>
  <c r="W13" i="6" s="1" a="1"/>
  <c r="W13" i="6" s="1"/>
  <c r="V14" i="6"/>
  <c r="W14" i="6" s="1" a="1"/>
  <c r="W14" i="6" s="1"/>
  <c r="V15" i="6"/>
  <c r="W15" i="6" s="1" a="1"/>
  <c r="W15" i="6" s="1"/>
  <c r="V16" i="6"/>
  <c r="V17" i="6"/>
  <c r="W17" i="6" s="1" a="1"/>
  <c r="W17" i="6" s="1"/>
  <c r="V18" i="6"/>
  <c r="V19" i="6"/>
  <c r="V20" i="6"/>
  <c r="V21" i="6"/>
  <c r="W21" i="6" s="1" a="1"/>
  <c r="W21" i="6" s="1"/>
  <c r="V22" i="6"/>
  <c r="W22" i="6" s="1" a="1"/>
  <c r="W22" i="6" s="1"/>
  <c r="V23" i="6"/>
  <c r="W23" i="6" s="1" a="1"/>
  <c r="W23" i="6" s="1"/>
  <c r="V24" i="6"/>
  <c r="V25" i="6"/>
  <c r="W25" i="6" s="1" a="1"/>
  <c r="W25" i="6" s="1"/>
  <c r="V26" i="6"/>
  <c r="V27" i="6"/>
  <c r="V28" i="6"/>
  <c r="V29" i="6"/>
  <c r="W29" i="6" s="1" a="1"/>
  <c r="W29" i="6" s="1"/>
  <c r="V30" i="6"/>
  <c r="W30" i="6" s="1" a="1"/>
  <c r="W30" i="6" s="1"/>
  <c r="V31" i="6"/>
  <c r="W31" i="6" s="1" a="1"/>
  <c r="W31" i="6" s="1"/>
  <c r="V32" i="6"/>
  <c r="V33" i="6"/>
  <c r="W33" i="6" s="1" a="1"/>
  <c r="W33" i="6" s="1"/>
  <c r="V34" i="6"/>
  <c r="V35" i="6"/>
  <c r="V36" i="6"/>
  <c r="V37" i="6"/>
  <c r="W37" i="6" s="1" a="1"/>
  <c r="W37" i="6" s="1"/>
  <c r="V38" i="6"/>
  <c r="W38" i="6" s="1" a="1"/>
  <c r="W38" i="6" s="1"/>
  <c r="V39" i="6"/>
  <c r="W39" i="6" s="1" a="1"/>
  <c r="W39" i="6" s="1"/>
  <c r="V40" i="6"/>
  <c r="V41" i="6"/>
  <c r="W41" i="6" s="1" a="1"/>
  <c r="W41" i="6" s="1"/>
  <c r="V42" i="6"/>
  <c r="V43" i="6"/>
  <c r="V44" i="6"/>
  <c r="V45" i="6"/>
  <c r="W45" i="6" s="1" a="1"/>
  <c r="W45" i="6" s="1"/>
  <c r="V46" i="6"/>
  <c r="W46" i="6" s="1" a="1"/>
  <c r="W46" i="6" s="1"/>
  <c r="V47" i="6"/>
  <c r="W47" i="6" s="1" a="1"/>
  <c r="W47" i="6" s="1"/>
  <c r="V48" i="6"/>
  <c r="V49" i="6"/>
  <c r="W49" i="6" s="1" a="1"/>
  <c r="W49" i="6" s="1"/>
  <c r="V50" i="6"/>
  <c r="V51" i="6"/>
  <c r="W2" i="6" a="1"/>
  <c r="W2" i="6" s="1"/>
  <c r="W3" i="6" a="1"/>
  <c r="W3" i="6"/>
  <c r="W4" i="6" a="1"/>
  <c r="W4" i="6"/>
  <c r="W8" i="6" a="1"/>
  <c r="W8" i="6"/>
  <c r="W10" i="6" a="1"/>
  <c r="W10" i="6" s="1"/>
  <c r="W11" i="6" a="1"/>
  <c r="W11" i="6"/>
  <c r="W12" i="6" a="1"/>
  <c r="W12" i="6"/>
  <c r="W16" i="6" a="1"/>
  <c r="W16" i="6"/>
  <c r="W18" i="6" a="1"/>
  <c r="W18" i="6" s="1"/>
  <c r="W19" i="6" a="1"/>
  <c r="W19" i="6"/>
  <c r="W20" i="6" a="1"/>
  <c r="W20" i="6"/>
  <c r="W24" i="6" a="1"/>
  <c r="W24" i="6"/>
  <c r="W26" i="6" a="1"/>
  <c r="W26" i="6" s="1"/>
  <c r="W27" i="6" a="1"/>
  <c r="W27" i="6"/>
  <c r="W28" i="6" a="1"/>
  <c r="W28" i="6"/>
  <c r="W32" i="6" a="1"/>
  <c r="W32" i="6"/>
  <c r="W34" i="6" a="1"/>
  <c r="W34" i="6" s="1"/>
  <c r="W35" i="6" a="1"/>
  <c r="W35" i="6"/>
  <c r="W36" i="6" a="1"/>
  <c r="W36" i="6"/>
  <c r="W40" i="6" a="1"/>
  <c r="W40" i="6"/>
  <c r="W42" i="6" a="1"/>
  <c r="W42" i="6" s="1"/>
  <c r="W43" i="6" a="1"/>
  <c r="W43" i="6"/>
  <c r="W44" i="6" a="1"/>
  <c r="W44" i="6"/>
  <c r="W48" i="6" a="1"/>
  <c r="W48" i="6"/>
  <c r="W50" i="6" a="1"/>
  <c r="W50" i="6" s="1"/>
  <c r="W51" i="6" a="1"/>
  <c r="W51" i="6"/>
  <c r="AO39" i="5" a="1"/>
  <c r="AO39" i="5" s="1"/>
  <c r="AO40" i="5" a="1"/>
  <c r="AO40" i="5" s="1"/>
  <c r="AO41" i="5" a="1"/>
  <c r="AO41" i="5"/>
  <c r="AO42" i="5" a="1"/>
  <c r="AO42" i="5"/>
  <c r="AO43" i="5" a="1"/>
  <c r="AO43" i="5" s="1"/>
  <c r="AO44" i="5" a="1"/>
  <c r="AO44" i="5" s="1"/>
  <c r="AO45" i="5" a="1"/>
  <c r="AO45" i="5"/>
  <c r="AO46" i="5" a="1"/>
  <c r="AO46" i="5"/>
  <c r="AO47" i="5" a="1"/>
  <c r="AO47" i="5" s="1"/>
  <c r="AO48" i="5" a="1"/>
  <c r="AO48" i="5" s="1"/>
  <c r="AO49" i="5" a="1"/>
  <c r="AO49" i="5"/>
  <c r="AO50" i="5" a="1"/>
  <c r="AO50" i="5"/>
  <c r="AO51" i="5" a="1"/>
  <c r="AO51" i="5" s="1"/>
  <c r="AN39" i="5"/>
  <c r="AN40" i="5"/>
  <c r="AN41" i="5"/>
  <c r="AN42" i="5"/>
  <c r="AN43" i="5"/>
  <c r="AN44" i="5"/>
  <c r="AN45" i="5"/>
  <c r="AN46" i="5"/>
  <c r="AN47" i="5"/>
  <c r="AN48" i="5"/>
  <c r="AN49" i="5"/>
  <c r="AN50" i="5"/>
  <c r="AN51" i="5"/>
  <c r="AM39" i="5" a="1"/>
  <c r="AM39" i="5" s="1"/>
  <c r="AM40" i="5" a="1"/>
  <c r="AM40" i="5" s="1"/>
  <c r="AM41" i="5" a="1"/>
  <c r="AM41" i="5"/>
  <c r="AM42" i="5" a="1"/>
  <c r="AM42" i="5"/>
  <c r="AM43" i="5" a="1"/>
  <c r="AM43" i="5" s="1"/>
  <c r="AM44" i="5" a="1"/>
  <c r="AM44" i="5" s="1"/>
  <c r="AM45" i="5" a="1"/>
  <c r="AM45" i="5" s="1"/>
  <c r="AM46" i="5" a="1"/>
  <c r="AM46" i="5"/>
  <c r="AM47" i="5" a="1"/>
  <c r="AM47" i="5" s="1"/>
  <c r="AM48" i="5" a="1"/>
  <c r="AM48" i="5" s="1"/>
  <c r="AM49" i="5" a="1"/>
  <c r="AM49" i="5" s="1"/>
  <c r="AM50" i="5" a="1"/>
  <c r="AM50" i="5"/>
  <c r="AM51" i="5" a="1"/>
  <c r="AM51" i="5" s="1"/>
  <c r="AL39" i="5"/>
  <c r="AL40" i="5"/>
  <c r="AL41" i="5"/>
  <c r="AL42" i="5"/>
  <c r="AL43" i="5"/>
  <c r="AL44" i="5"/>
  <c r="AL45" i="5"/>
  <c r="AL46" i="5"/>
  <c r="AL47" i="5"/>
  <c r="AL48" i="5"/>
  <c r="AL49" i="5"/>
  <c r="AL50" i="5"/>
  <c r="AL51" i="5"/>
  <c r="AK39" i="5" a="1"/>
  <c r="AK39" i="5" s="1"/>
  <c r="AK40" i="5" a="1"/>
  <c r="AK40" i="5" s="1"/>
  <c r="AK41" i="5" a="1"/>
  <c r="AK41" i="5"/>
  <c r="AK42" i="5" a="1"/>
  <c r="AK42" i="5"/>
  <c r="AK43" i="5" a="1"/>
  <c r="AK43" i="5" s="1"/>
  <c r="AK44" i="5" a="1"/>
  <c r="AK44" i="5" s="1"/>
  <c r="AK45" i="5" a="1"/>
  <c r="AK45" i="5"/>
  <c r="AK46" i="5" a="1"/>
  <c r="AK46" i="5"/>
  <c r="AK47" i="5" a="1"/>
  <c r="AK47" i="5" s="1"/>
  <c r="AK48" i="5" a="1"/>
  <c r="AK48" i="5" s="1"/>
  <c r="AK49" i="5" a="1"/>
  <c r="AK49" i="5"/>
  <c r="AK50" i="5" a="1"/>
  <c r="AK50" i="5"/>
  <c r="AK51" i="5" a="1"/>
  <c r="AK51" i="5" s="1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A2" i="4"/>
  <c r="AA3" i="4"/>
  <c r="AA4" i="4"/>
  <c r="AA5" i="4"/>
  <c r="AB5" i="4" s="1" a="1"/>
  <c r="AB5" i="4" s="1"/>
  <c r="AA6" i="4"/>
  <c r="AA7" i="4"/>
  <c r="AA8" i="4"/>
  <c r="AA9" i="4"/>
  <c r="AB9" i="4" s="1" a="1"/>
  <c r="AB9" i="4" s="1"/>
  <c r="AA10" i="4"/>
  <c r="AA11" i="4"/>
  <c r="AA12" i="4"/>
  <c r="AA13" i="4"/>
  <c r="AB13" i="4" s="1" a="1"/>
  <c r="AB13" i="4" s="1"/>
  <c r="AA14" i="4"/>
  <c r="AA15" i="4"/>
  <c r="AA16" i="4"/>
  <c r="AA17" i="4"/>
  <c r="AB17" i="4" s="1" a="1"/>
  <c r="AB17" i="4" s="1"/>
  <c r="AA18" i="4"/>
  <c r="AA19" i="4"/>
  <c r="AA20" i="4"/>
  <c r="AA21" i="4"/>
  <c r="AB21" i="4" s="1" a="1"/>
  <c r="AB21" i="4" s="1"/>
  <c r="AA22" i="4"/>
  <c r="AA23" i="4"/>
  <c r="AA24" i="4"/>
  <c r="AA25" i="4"/>
  <c r="AB25" i="4" s="1" a="1"/>
  <c r="AB25" i="4" s="1"/>
  <c r="AA26" i="4"/>
  <c r="AA27" i="4"/>
  <c r="AA28" i="4"/>
  <c r="AA29" i="4"/>
  <c r="AB29" i="4" s="1" a="1"/>
  <c r="AB29" i="4" s="1"/>
  <c r="AA30" i="4"/>
  <c r="AA31" i="4"/>
  <c r="AA32" i="4"/>
  <c r="AA33" i="4"/>
  <c r="AB33" i="4" s="1" a="1"/>
  <c r="AB33" i="4" s="1"/>
  <c r="AA34" i="4"/>
  <c r="AA35" i="4"/>
  <c r="AA36" i="4"/>
  <c r="AA37" i="4"/>
  <c r="AB37" i="4" s="1" a="1"/>
  <c r="AB37" i="4" s="1"/>
  <c r="AA38" i="4"/>
  <c r="AA39" i="4"/>
  <c r="AA40" i="4"/>
  <c r="AA41" i="4"/>
  <c r="AB41" i="4" s="1" a="1"/>
  <c r="AB41" i="4" s="1"/>
  <c r="AA42" i="4"/>
  <c r="AA43" i="4"/>
  <c r="AA44" i="4"/>
  <c r="AA45" i="4"/>
  <c r="AB45" i="4" s="1" a="1"/>
  <c r="AB45" i="4" s="1"/>
  <c r="AA46" i="4"/>
  <c r="AA47" i="4"/>
  <c r="AA48" i="4"/>
  <c r="AA49" i="4"/>
  <c r="AB49" i="4" s="1" a="1"/>
  <c r="AB49" i="4" s="1"/>
  <c r="AA50" i="4"/>
  <c r="AA51" i="4"/>
  <c r="AB2" i="4" a="1"/>
  <c r="AB2" i="4" s="1"/>
  <c r="AB3" i="4" a="1"/>
  <c r="AB3" i="4" s="1"/>
  <c r="AB4" i="4" a="1"/>
  <c r="AB4" i="4" s="1"/>
  <c r="AB6" i="4" a="1"/>
  <c r="AB6" i="4" s="1"/>
  <c r="AB7" i="4" a="1"/>
  <c r="AB7" i="4" s="1"/>
  <c r="AB8" i="4" a="1"/>
  <c r="AB8" i="4" s="1"/>
  <c r="AB10" i="4" a="1"/>
  <c r="AB10" i="4" s="1"/>
  <c r="AB11" i="4" a="1"/>
  <c r="AB11" i="4" s="1"/>
  <c r="AB12" i="4" a="1"/>
  <c r="AB12" i="4" s="1"/>
  <c r="AB14" i="4" a="1"/>
  <c r="AB14" i="4" s="1"/>
  <c r="AB15" i="4" a="1"/>
  <c r="AB15" i="4" s="1"/>
  <c r="AB16" i="4" a="1"/>
  <c r="AB16" i="4" s="1"/>
  <c r="AB18" i="4" a="1"/>
  <c r="AB18" i="4" s="1"/>
  <c r="AB19" i="4" a="1"/>
  <c r="AB19" i="4" s="1"/>
  <c r="AB20" i="4" a="1"/>
  <c r="AB20" i="4" s="1"/>
  <c r="AB22" i="4" a="1"/>
  <c r="AB22" i="4" s="1"/>
  <c r="AB23" i="4" a="1"/>
  <c r="AB23" i="4" s="1"/>
  <c r="AB24" i="4" a="1"/>
  <c r="AB24" i="4" s="1"/>
  <c r="AB26" i="4" a="1"/>
  <c r="AB26" i="4" s="1"/>
  <c r="AB27" i="4" a="1"/>
  <c r="AB27" i="4" s="1"/>
  <c r="AB28" i="4" a="1"/>
  <c r="AB28" i="4" s="1"/>
  <c r="AB30" i="4" a="1"/>
  <c r="AB30" i="4" s="1"/>
  <c r="AB31" i="4" a="1"/>
  <c r="AB31" i="4" s="1"/>
  <c r="AB32" i="4" a="1"/>
  <c r="AB32" i="4" s="1"/>
  <c r="AB34" i="4" a="1"/>
  <c r="AB34" i="4" s="1"/>
  <c r="AB35" i="4" a="1"/>
  <c r="AB35" i="4" s="1"/>
  <c r="AB36" i="4" a="1"/>
  <c r="AB36" i="4" s="1"/>
  <c r="AB38" i="4" a="1"/>
  <c r="AB38" i="4" s="1"/>
  <c r="AB39" i="4" a="1"/>
  <c r="AB39" i="4" s="1"/>
  <c r="AB40" i="4" a="1"/>
  <c r="AB40" i="4" s="1"/>
  <c r="AB42" i="4" a="1"/>
  <c r="AB42" i="4" s="1"/>
  <c r="AB43" i="4" a="1"/>
  <c r="AB43" i="4" s="1"/>
  <c r="AB44" i="4" a="1"/>
  <c r="AB44" i="4" s="1"/>
  <c r="AB46" i="4" a="1"/>
  <c r="AB46" i="4" s="1"/>
  <c r="AB47" i="4" a="1"/>
  <c r="AB47" i="4" s="1"/>
  <c r="AB48" i="4" a="1"/>
  <c r="AB48" i="4" s="1"/>
  <c r="AB50" i="4" a="1"/>
  <c r="AB50" i="4" s="1"/>
  <c r="AB51" i="4" a="1"/>
  <c r="AB51" i="4" s="1"/>
  <c r="Q5" i="7" a="1"/>
  <c r="Q5" i="7" s="1"/>
  <c r="Q42" i="7" a="1"/>
  <c r="Q42" i="7" s="1"/>
  <c r="Q44" i="7" a="1"/>
  <c r="Q44" i="7" s="1"/>
  <c r="Q46" i="7" a="1"/>
  <c r="Q46" i="7" s="1"/>
  <c r="Q50" i="7" a="1"/>
  <c r="Q50" i="7" s="1"/>
  <c r="Q3" i="7" a="1"/>
  <c r="Q3" i="7" s="1"/>
  <c r="Q4" i="7" a="1"/>
  <c r="Q4" i="7" s="1"/>
  <c r="Q6" i="7" a="1"/>
  <c r="Q6" i="7" s="1"/>
  <c r="Q10" i="7" a="1"/>
  <c r="Q10" i="7" s="1"/>
  <c r="Q12" i="7" a="1"/>
  <c r="Q12" i="7" s="1"/>
  <c r="Q13" i="7" a="1"/>
  <c r="Q13" i="7" s="1"/>
  <c r="Q14" i="7" a="1"/>
  <c r="Q14" i="7" s="1"/>
  <c r="Q17" i="7" a="1"/>
  <c r="Q17" i="7" s="1"/>
  <c r="Q18" i="7" a="1"/>
  <c r="Q18" i="7" s="1"/>
  <c r="Q21" i="7" a="1"/>
  <c r="Q21" i="7" s="1"/>
  <c r="Q22" i="7" a="1"/>
  <c r="Q22" i="7" s="1"/>
  <c r="Q26" i="7" a="1"/>
  <c r="Q26" i="7" s="1"/>
  <c r="Q28" i="7" a="1"/>
  <c r="Q28" i="7" s="1"/>
  <c r="Q29" i="7" a="1"/>
  <c r="Q29" i="7" s="1"/>
  <c r="Q30" i="7" a="1"/>
  <c r="Q30" i="7" s="1"/>
  <c r="Q33" i="7" a="1"/>
  <c r="Q33" i="7" s="1"/>
  <c r="Q34" i="7" a="1"/>
  <c r="Q34" i="7" s="1"/>
  <c r="Q36" i="7" a="1"/>
  <c r="Q36" i="7" s="1"/>
  <c r="Q37" i="7" a="1"/>
  <c r="Q37" i="7" s="1"/>
  <c r="Q38" i="7" a="1"/>
  <c r="Q38" i="7" s="1"/>
  <c r="AN34" i="5"/>
  <c r="AO34" i="5" s="1" a="1"/>
  <c r="AO34" i="5" s="1"/>
  <c r="AN35" i="5"/>
  <c r="AO35" i="5" s="1" a="1"/>
  <c r="AO35" i="5" s="1"/>
  <c r="AN36" i="5"/>
  <c r="AO36" i="5" s="1" a="1"/>
  <c r="AO36" i="5" s="1"/>
  <c r="AN37" i="5"/>
  <c r="AO37" i="5" s="1" a="1"/>
  <c r="AO37" i="5" s="1"/>
  <c r="AN38" i="5"/>
  <c r="AO38" i="5" s="1" a="1"/>
  <c r="AO38" i="5" s="1"/>
  <c r="AN3" i="5"/>
  <c r="AO3" i="5" s="1" a="1"/>
  <c r="AO3" i="5" s="1"/>
  <c r="AN4" i="5"/>
  <c r="AO4" i="5" s="1" a="1"/>
  <c r="AO4" i="5" s="1"/>
  <c r="AN5" i="5"/>
  <c r="AO5" i="5" s="1" a="1"/>
  <c r="AO5" i="5" s="1"/>
  <c r="AN6" i="5"/>
  <c r="AO6" i="5" s="1" a="1"/>
  <c r="AO6" i="5" s="1"/>
  <c r="AN7" i="5"/>
  <c r="AO7" i="5" s="1" a="1"/>
  <c r="AO7" i="5" s="1"/>
  <c r="AN8" i="5"/>
  <c r="AO8" i="5" s="1" a="1"/>
  <c r="AO8" i="5" s="1"/>
  <c r="AN9" i="5"/>
  <c r="AO9" i="5" s="1" a="1"/>
  <c r="AO9" i="5" s="1"/>
  <c r="AN10" i="5"/>
  <c r="AO10" i="5" s="1" a="1"/>
  <c r="AO10" i="5" s="1"/>
  <c r="AN11" i="5"/>
  <c r="AO11" i="5" s="1" a="1"/>
  <c r="AO11" i="5" s="1"/>
  <c r="AN12" i="5"/>
  <c r="AO12" i="5" s="1" a="1"/>
  <c r="AO12" i="5" s="1"/>
  <c r="AN13" i="5"/>
  <c r="AO13" i="5" s="1" a="1"/>
  <c r="AO13" i="5" s="1"/>
  <c r="AN14" i="5"/>
  <c r="AO14" i="5" s="1" a="1"/>
  <c r="AO14" i="5" s="1"/>
  <c r="AN15" i="5"/>
  <c r="AO15" i="5" s="1" a="1"/>
  <c r="AO15" i="5" s="1"/>
  <c r="AN16" i="5"/>
  <c r="AO16" i="5" s="1" a="1"/>
  <c r="AO16" i="5" s="1"/>
  <c r="AN17" i="5"/>
  <c r="AO17" i="5" s="1" a="1"/>
  <c r="AO17" i="5" s="1"/>
  <c r="AN18" i="5"/>
  <c r="AO18" i="5" s="1" a="1"/>
  <c r="AO18" i="5" s="1"/>
  <c r="AN19" i="5"/>
  <c r="AO19" i="5" s="1" a="1"/>
  <c r="AO19" i="5" s="1"/>
  <c r="AN20" i="5"/>
  <c r="AO20" i="5" s="1" a="1"/>
  <c r="AO20" i="5" s="1"/>
  <c r="AN21" i="5"/>
  <c r="AO21" i="5" s="1" a="1"/>
  <c r="AO21" i="5" s="1"/>
  <c r="AN22" i="5"/>
  <c r="AO22" i="5" s="1" a="1"/>
  <c r="AO22" i="5" s="1"/>
  <c r="AN23" i="5"/>
  <c r="AO23" i="5" s="1" a="1"/>
  <c r="AO23" i="5" s="1"/>
  <c r="AN24" i="5"/>
  <c r="AO24" i="5" s="1" a="1"/>
  <c r="AO24" i="5" s="1"/>
  <c r="AN25" i="5"/>
  <c r="AO25" i="5" s="1" a="1"/>
  <c r="AO25" i="5" s="1"/>
  <c r="AN26" i="5"/>
  <c r="AO26" i="5" s="1" a="1"/>
  <c r="AO26" i="5" s="1"/>
  <c r="AN27" i="5"/>
  <c r="AO27" i="5" s="1" a="1"/>
  <c r="AO27" i="5" s="1"/>
  <c r="AN28" i="5"/>
  <c r="AO28" i="5" s="1" a="1"/>
  <c r="AO28" i="5" s="1"/>
  <c r="AN29" i="5"/>
  <c r="AO29" i="5" s="1" a="1"/>
  <c r="AO29" i="5" s="1"/>
  <c r="AN30" i="5"/>
  <c r="AO30" i="5" s="1" a="1"/>
  <c r="AO30" i="5" s="1"/>
  <c r="AN31" i="5"/>
  <c r="AO31" i="5" s="1" a="1"/>
  <c r="AO31" i="5" s="1"/>
  <c r="AN32" i="5"/>
  <c r="AO32" i="5" s="1" a="1"/>
  <c r="AO32" i="5" s="1"/>
  <c r="AN33" i="5"/>
  <c r="AO33" i="5" s="1" a="1"/>
  <c r="AO33" i="5" s="1"/>
  <c r="AN2" i="5"/>
  <c r="AO2" i="5" s="1" a="1"/>
  <c r="AO2" i="5" s="1"/>
  <c r="AL3" i="5"/>
  <c r="AM3" i="5" s="1" a="1"/>
  <c r="AM3" i="5" s="1"/>
  <c r="AL4" i="5"/>
  <c r="AM4" i="5" s="1" a="1"/>
  <c r="AM4" i="5" s="1"/>
  <c r="AL5" i="5"/>
  <c r="AM5" i="5" s="1" a="1"/>
  <c r="AM5" i="5" s="1"/>
  <c r="AL6" i="5"/>
  <c r="AM6" i="5" s="1" a="1"/>
  <c r="AM6" i="5" s="1"/>
  <c r="AL7" i="5"/>
  <c r="AM7" i="5" s="1" a="1"/>
  <c r="AM7" i="5" s="1"/>
  <c r="AL8" i="5"/>
  <c r="AM8" i="5" s="1" a="1"/>
  <c r="AM8" i="5" s="1"/>
  <c r="AL9" i="5"/>
  <c r="AM9" i="5" s="1" a="1"/>
  <c r="AM9" i="5" s="1"/>
  <c r="AL10" i="5"/>
  <c r="AM10" i="5" s="1" a="1"/>
  <c r="AM10" i="5" s="1"/>
  <c r="AL11" i="5"/>
  <c r="AM11" i="5" s="1" a="1"/>
  <c r="AM11" i="5" s="1"/>
  <c r="AL12" i="5"/>
  <c r="AM12" i="5" s="1" a="1"/>
  <c r="AM12" i="5" s="1"/>
  <c r="AL13" i="5"/>
  <c r="AM13" i="5" s="1" a="1"/>
  <c r="AM13" i="5" s="1"/>
  <c r="AL14" i="5"/>
  <c r="AM14" i="5" s="1" a="1"/>
  <c r="AM14" i="5" s="1"/>
  <c r="AL15" i="5"/>
  <c r="AM15" i="5" s="1" a="1"/>
  <c r="AM15" i="5" s="1"/>
  <c r="AL16" i="5"/>
  <c r="AM16" i="5" s="1" a="1"/>
  <c r="AM16" i="5" s="1"/>
  <c r="AL17" i="5"/>
  <c r="AM17" i="5" s="1" a="1"/>
  <c r="AM17" i="5" s="1"/>
  <c r="AL18" i="5"/>
  <c r="AM18" i="5" s="1" a="1"/>
  <c r="AM18" i="5" s="1"/>
  <c r="AL19" i="5"/>
  <c r="AM19" i="5" s="1" a="1"/>
  <c r="AM19" i="5" s="1"/>
  <c r="AL20" i="5"/>
  <c r="AM20" i="5" s="1" a="1"/>
  <c r="AM20" i="5" s="1"/>
  <c r="AL21" i="5"/>
  <c r="AM21" i="5" s="1" a="1"/>
  <c r="AM21" i="5" s="1"/>
  <c r="AL22" i="5"/>
  <c r="AM22" i="5" s="1" a="1"/>
  <c r="AM22" i="5" s="1"/>
  <c r="AL23" i="5"/>
  <c r="AM23" i="5" s="1" a="1"/>
  <c r="AM23" i="5" s="1"/>
  <c r="AL24" i="5"/>
  <c r="AM24" i="5" s="1" a="1"/>
  <c r="AM24" i="5" s="1"/>
  <c r="AL25" i="5"/>
  <c r="AM25" i="5" s="1" a="1"/>
  <c r="AM25" i="5" s="1"/>
  <c r="AL26" i="5"/>
  <c r="AM26" i="5" s="1" a="1"/>
  <c r="AM26" i="5" s="1"/>
  <c r="AL27" i="5"/>
  <c r="AM27" i="5" s="1" a="1"/>
  <c r="AM27" i="5" s="1"/>
  <c r="AL28" i="5"/>
  <c r="AM28" i="5" s="1" a="1"/>
  <c r="AM28" i="5" s="1"/>
  <c r="AL29" i="5"/>
  <c r="AM29" i="5" s="1" a="1"/>
  <c r="AM29" i="5" s="1"/>
  <c r="AL30" i="5"/>
  <c r="AM30" i="5" s="1" a="1"/>
  <c r="AM30" i="5" s="1"/>
  <c r="AL31" i="5"/>
  <c r="AM31" i="5" s="1" a="1"/>
  <c r="AM31" i="5" s="1"/>
  <c r="AL32" i="5"/>
  <c r="AM32" i="5" s="1" a="1"/>
  <c r="AM32" i="5" s="1"/>
  <c r="AL33" i="5"/>
  <c r="AM33" i="5" s="1" a="1"/>
  <c r="AM33" i="5" s="1"/>
  <c r="AL34" i="5"/>
  <c r="AM34" i="5" s="1" a="1"/>
  <c r="AM34" i="5" s="1"/>
  <c r="AL35" i="5"/>
  <c r="AM35" i="5" s="1" a="1"/>
  <c r="AM35" i="5" s="1"/>
  <c r="AL36" i="5"/>
  <c r="AM36" i="5" s="1" a="1"/>
  <c r="AM36" i="5" s="1"/>
  <c r="AL37" i="5"/>
  <c r="AM37" i="5" s="1" a="1"/>
  <c r="AM37" i="5" s="1"/>
  <c r="AL38" i="5"/>
  <c r="AM38" i="5" s="1" a="1"/>
  <c r="AM38" i="5" s="1"/>
  <c r="AL2" i="5"/>
  <c r="AM2" i="5" s="1" a="1"/>
  <c r="AM2" i="5" s="1"/>
  <c r="AJ3" i="5"/>
  <c r="AK3" i="5" s="1" a="1"/>
  <c r="AK3" i="5" s="1"/>
  <c r="AJ4" i="5"/>
  <c r="AK4" i="5" s="1" a="1"/>
  <c r="AK4" i="5" s="1"/>
  <c r="AJ5" i="5"/>
  <c r="AK5" i="5" s="1" a="1"/>
  <c r="AK5" i="5" s="1"/>
  <c r="AJ6" i="5"/>
  <c r="AK6" i="5" s="1" a="1"/>
  <c r="AK6" i="5" s="1"/>
  <c r="AJ7" i="5"/>
  <c r="AK7" i="5" s="1" a="1"/>
  <c r="AK7" i="5" s="1"/>
  <c r="AJ8" i="5"/>
  <c r="AK8" i="5" s="1" a="1"/>
  <c r="AK8" i="5" s="1"/>
  <c r="AJ9" i="5"/>
  <c r="AK9" i="5" s="1" a="1"/>
  <c r="AK9" i="5" s="1"/>
  <c r="AJ10" i="5"/>
  <c r="AK10" i="5" s="1" a="1"/>
  <c r="AK10" i="5" s="1"/>
  <c r="AJ11" i="5"/>
  <c r="AK11" i="5" s="1" a="1"/>
  <c r="AK11" i="5" s="1"/>
  <c r="AJ12" i="5"/>
  <c r="AK12" i="5" s="1" a="1"/>
  <c r="AK12" i="5" s="1"/>
  <c r="AJ13" i="5"/>
  <c r="AK13" i="5" s="1" a="1"/>
  <c r="AK13" i="5" s="1"/>
  <c r="AJ14" i="5"/>
  <c r="AK14" i="5" s="1" a="1"/>
  <c r="AK14" i="5" s="1"/>
  <c r="AJ15" i="5"/>
  <c r="AK15" i="5" s="1" a="1"/>
  <c r="AK15" i="5" s="1"/>
  <c r="AJ16" i="5"/>
  <c r="AK16" i="5" s="1" a="1"/>
  <c r="AK16" i="5" s="1"/>
  <c r="AJ17" i="5"/>
  <c r="AK17" i="5" s="1" a="1"/>
  <c r="AK17" i="5" s="1"/>
  <c r="AJ18" i="5"/>
  <c r="AK18" i="5" s="1" a="1"/>
  <c r="AK18" i="5" s="1"/>
  <c r="AJ19" i="5"/>
  <c r="AK19" i="5" s="1" a="1"/>
  <c r="AK19" i="5" s="1"/>
  <c r="AJ20" i="5"/>
  <c r="AK20" i="5" s="1" a="1"/>
  <c r="AK20" i="5" s="1"/>
  <c r="AJ21" i="5"/>
  <c r="AK21" i="5" s="1" a="1"/>
  <c r="AK21" i="5" s="1"/>
  <c r="AJ22" i="5"/>
  <c r="AK22" i="5" s="1" a="1"/>
  <c r="AK22" i="5" s="1"/>
  <c r="AJ23" i="5"/>
  <c r="AK23" i="5" s="1" a="1"/>
  <c r="AK23" i="5" s="1"/>
  <c r="AJ24" i="5"/>
  <c r="AK24" i="5" s="1" a="1"/>
  <c r="AK24" i="5" s="1"/>
  <c r="AJ25" i="5"/>
  <c r="AK25" i="5" s="1" a="1"/>
  <c r="AK25" i="5" s="1"/>
  <c r="AJ26" i="5"/>
  <c r="AK26" i="5" s="1" a="1"/>
  <c r="AK26" i="5" s="1"/>
  <c r="AJ27" i="5"/>
  <c r="AK27" i="5" s="1" a="1"/>
  <c r="AK27" i="5" s="1"/>
  <c r="AJ28" i="5"/>
  <c r="AK28" i="5" s="1" a="1"/>
  <c r="AK28" i="5" s="1"/>
  <c r="AJ29" i="5"/>
  <c r="AK29" i="5" s="1" a="1"/>
  <c r="AK29" i="5" s="1"/>
  <c r="AJ30" i="5"/>
  <c r="AK30" i="5" s="1" a="1"/>
  <c r="AK30" i="5" s="1"/>
  <c r="AJ31" i="5"/>
  <c r="AK31" i="5" s="1" a="1"/>
  <c r="AK31" i="5" s="1"/>
  <c r="AJ32" i="5"/>
  <c r="AK32" i="5" s="1" a="1"/>
  <c r="AK32" i="5" s="1"/>
  <c r="AJ33" i="5"/>
  <c r="AK33" i="5" s="1" a="1"/>
  <c r="AK33" i="5" s="1"/>
  <c r="AJ34" i="5"/>
  <c r="AK34" i="5" s="1" a="1"/>
  <c r="AK34" i="5" s="1"/>
  <c r="AJ35" i="5"/>
  <c r="AK35" i="5" s="1" a="1"/>
  <c r="AK35" i="5" s="1"/>
  <c r="AJ36" i="5"/>
  <c r="AK36" i="5" s="1" a="1"/>
  <c r="AK36" i="5" s="1"/>
  <c r="AJ37" i="5"/>
  <c r="AK37" i="5" s="1" a="1"/>
  <c r="AK37" i="5" s="1"/>
  <c r="AJ38" i="5"/>
  <c r="AK38" i="5" s="1" a="1"/>
  <c r="AK38" i="5" s="1"/>
  <c r="AJ2" i="5"/>
  <c r="AK2" i="5" s="1" a="1"/>
  <c r="AK2" i="5" s="1"/>
  <c r="V7" i="3" l="1"/>
  <c r="W7" i="3" s="1" a="1"/>
  <c r="W7" i="3" s="1"/>
  <c r="V9" i="3"/>
  <c r="W9" i="3" s="1" a="1"/>
  <c r="W9" i="3" s="1"/>
  <c r="V48" i="3"/>
  <c r="W48" i="3" s="1" a="1"/>
  <c r="W48" i="3" s="1"/>
  <c r="V38" i="3"/>
  <c r="W38" i="3" s="1" a="1"/>
  <c r="W38" i="3" s="1"/>
  <c r="V27" i="3"/>
  <c r="W27" i="3" s="1" a="1"/>
  <c r="W27" i="3" s="1"/>
  <c r="V16" i="3"/>
  <c r="W16" i="3" s="1" a="1"/>
  <c r="W16" i="3" s="1"/>
  <c r="V6" i="3"/>
  <c r="W6" i="3" s="1" a="1"/>
  <c r="W6" i="3" s="1"/>
  <c r="V47" i="3"/>
  <c r="W47" i="3" s="1" a="1"/>
  <c r="W47" i="3" s="1"/>
  <c r="V36" i="3"/>
  <c r="W36" i="3" s="1" a="1"/>
  <c r="W36" i="3" s="1"/>
  <c r="V15" i="3"/>
  <c r="W15" i="3" s="1" a="1"/>
  <c r="W15" i="3" s="1"/>
  <c r="V4" i="3"/>
  <c r="W4" i="3" s="1" a="1"/>
  <c r="W4" i="3" s="1"/>
  <c r="V41" i="3"/>
  <c r="W41" i="3" s="1" a="1"/>
  <c r="W41" i="3" s="1"/>
  <c r="V37" i="3"/>
  <c r="W37" i="3" s="1" a="1"/>
  <c r="W37" i="3" s="1"/>
  <c r="V29" i="3"/>
  <c r="W29" i="3" s="1" a="1"/>
  <c r="W29" i="3" s="1"/>
  <c r="V13" i="3"/>
  <c r="W13" i="3" s="1" a="1"/>
  <c r="W13" i="3" s="1"/>
  <c r="V5" i="3"/>
  <c r="W5" i="3" s="1" a="1"/>
  <c r="W5" i="3" s="1"/>
  <c r="V46" i="3"/>
  <c r="W46" i="3" s="1" a="1"/>
  <c r="W46" i="3" s="1"/>
  <c r="V43" i="3"/>
  <c r="W43" i="3" s="1" a="1"/>
  <c r="W43" i="3" s="1"/>
  <c r="V32" i="3"/>
  <c r="W32" i="3" s="1" a="1"/>
  <c r="W32" i="3" s="1"/>
  <c r="V22" i="3"/>
  <c r="W22" i="3" s="1" a="1"/>
  <c r="W22" i="3" s="1"/>
  <c r="V11" i="3"/>
  <c r="W11" i="3" s="1" a="1"/>
  <c r="W11" i="3" s="1"/>
  <c r="V42" i="3"/>
  <c r="W42" i="3" s="1" a="1"/>
  <c r="W42" i="3" s="1"/>
  <c r="V31" i="3"/>
  <c r="W31" i="3" s="1" a="1"/>
  <c r="W31" i="3" s="1"/>
  <c r="V20" i="3"/>
  <c r="W20" i="3" s="1" a="1"/>
  <c r="W20" i="3" s="1"/>
  <c r="V10" i="3"/>
  <c r="W10" i="3" s="1" a="1"/>
  <c r="W10" i="3" s="1"/>
  <c r="M31" i="7" a="1"/>
  <c r="M31" i="7" s="1"/>
  <c r="J31" i="7"/>
  <c r="K31" i="7" s="1" a="1"/>
  <c r="K31" i="7" s="1"/>
  <c r="S45" i="7" a="1"/>
  <c r="S45" i="7" s="1"/>
  <c r="L45" i="7"/>
  <c r="J11" i="7"/>
  <c r="K11" i="7" s="1" a="1"/>
  <c r="K11" i="7" s="1"/>
  <c r="M11" i="7" a="1"/>
  <c r="M11" i="7" s="1"/>
  <c r="M23" i="7" a="1"/>
  <c r="M23" i="7" s="1"/>
  <c r="M30" i="7" a="1"/>
  <c r="M30" i="7" s="1"/>
  <c r="N3" i="7"/>
  <c r="O3" i="7" s="1" a="1"/>
  <c r="O3" i="7" s="1"/>
  <c r="U3" i="7" a="1"/>
  <c r="U3" i="7" s="1"/>
  <c r="N11" i="7"/>
  <c r="O11" i="7" s="1" a="1"/>
  <c r="O11" i="7" s="1"/>
  <c r="U11" i="7" a="1"/>
  <c r="U11" i="7" s="1"/>
  <c r="N19" i="7"/>
  <c r="O19" i="7" s="1" a="1"/>
  <c r="O19" i="7" s="1"/>
  <c r="U19" i="7" a="1"/>
  <c r="U19" i="7" s="1"/>
  <c r="N35" i="7"/>
  <c r="O35" i="7" s="1" a="1"/>
  <c r="O35" i="7" s="1"/>
  <c r="U35" i="7" a="1"/>
  <c r="U35" i="7" s="1"/>
  <c r="N43" i="7"/>
  <c r="O43" i="7" s="1" a="1"/>
  <c r="O43" i="7" s="1"/>
  <c r="U43" i="7" a="1"/>
  <c r="U43" i="7" s="1"/>
  <c r="N51" i="7"/>
  <c r="O51" i="7" s="1" a="1"/>
  <c r="O51" i="7" s="1"/>
  <c r="U51" i="7" a="1"/>
  <c r="U51" i="7" s="1"/>
  <c r="M15" i="7" a="1"/>
  <c r="M15" i="7" s="1"/>
  <c r="J15" i="7"/>
  <c r="K15" i="7" s="1" a="1"/>
  <c r="K15" i="7" s="1"/>
  <c r="S29" i="7" a="1"/>
  <c r="S29" i="7" s="1"/>
  <c r="L29" i="7"/>
  <c r="M47" i="7" a="1"/>
  <c r="M47" i="7" s="1"/>
  <c r="J47" i="7"/>
  <c r="K47" i="7" s="1" a="1"/>
  <c r="K47" i="7" s="1"/>
  <c r="S5" i="7" a="1"/>
  <c r="S5" i="7" s="1"/>
  <c r="L5" i="7"/>
  <c r="S37" i="7" a="1"/>
  <c r="S37" i="7" s="1"/>
  <c r="L37" i="7"/>
  <c r="J41" i="7"/>
  <c r="K41" i="7" s="1" a="1"/>
  <c r="K41" i="7" s="1"/>
  <c r="M7" i="7" a="1"/>
  <c r="M7" i="7" s="1"/>
  <c r="J43" i="7"/>
  <c r="K43" i="7" s="1" a="1"/>
  <c r="K43" i="7" s="1"/>
  <c r="M43" i="7" a="1"/>
  <c r="M43" i="7" s="1"/>
  <c r="M19" i="7" a="1"/>
  <c r="M19" i="7" s="1"/>
  <c r="J51" i="7"/>
  <c r="K51" i="7" s="1" a="1"/>
  <c r="K51" i="7" s="1"/>
  <c r="M51" i="7" a="1"/>
  <c r="M51" i="7" s="1"/>
  <c r="J3" i="7"/>
  <c r="K3" i="7" s="1" a="1"/>
  <c r="K3" i="7" s="1"/>
  <c r="S13" i="7" a="1"/>
  <c r="S13" i="7" s="1"/>
  <c r="L13" i="7"/>
  <c r="J9" i="7"/>
  <c r="K9" i="7" s="1" a="1"/>
  <c r="K9" i="7" s="1"/>
  <c r="J35" i="7"/>
  <c r="K35" i="7" s="1" a="1"/>
  <c r="K35" i="7" s="1"/>
  <c r="L21" i="7"/>
  <c r="N45" i="7"/>
  <c r="O45" i="7" s="1" a="1"/>
  <c r="O45" i="7" s="1"/>
  <c r="L14" i="7"/>
  <c r="L46" i="7"/>
  <c r="S30" i="7" a="1"/>
  <c r="S30" i="7" s="1"/>
  <c r="M3" i="7" a="1"/>
  <c r="M3" i="7" s="1"/>
  <c r="N5" i="7"/>
  <c r="O5" i="7" s="1" a="1"/>
  <c r="O5" i="7" s="1"/>
  <c r="N37" i="7"/>
  <c r="O37" i="7" s="1" a="1"/>
  <c r="O37" i="7" s="1"/>
  <c r="J16" i="7"/>
  <c r="K16" i="7" s="1" a="1"/>
  <c r="K16" i="7" s="1"/>
  <c r="J40" i="7"/>
  <c r="K40" i="7" s="1" a="1"/>
  <c r="K40" i="7" s="1"/>
  <c r="Q16" i="7" a="1"/>
  <c r="Q16" i="7" s="1"/>
  <c r="J17" i="7"/>
  <c r="K17" i="7" s="1" a="1"/>
  <c r="K17" i="7" s="1"/>
  <c r="J33" i="7"/>
  <c r="K33" i="7" s="1" a="1"/>
  <c r="K33" i="7" s="1"/>
  <c r="J49" i="7"/>
  <c r="K49" i="7" s="1" a="1"/>
  <c r="K49" i="7" s="1"/>
  <c r="L6" i="7"/>
  <c r="L38" i="7"/>
  <c r="N6" i="7"/>
  <c r="O6" i="7" s="1" a="1"/>
  <c r="O6" i="7" s="1"/>
  <c r="N13" i="7"/>
  <c r="O13" i="7" s="1" a="1"/>
  <c r="O13" i="7" s="1"/>
  <c r="J8" i="7"/>
  <c r="K8" i="7" s="1" a="1"/>
  <c r="K8" i="7" s="1"/>
  <c r="J32" i="7"/>
  <c r="K32" i="7" s="1" a="1"/>
  <c r="K32" i="7" s="1"/>
  <c r="M22" i="7" a="1"/>
  <c r="M22" i="7" s="1"/>
  <c r="M27" i="7" a="1"/>
  <c r="M27" i="7" s="1"/>
  <c r="N29" i="7"/>
  <c r="O29" i="7" s="1" a="1"/>
  <c r="O29" i="7" s="1"/>
  <c r="M35" i="7" a="1"/>
  <c r="M35" i="7" s="1"/>
  <c r="Q49" i="7" a="1"/>
  <c r="Q49" i="7" s="1"/>
  <c r="Q48" i="7" a="1"/>
  <c r="Q48" i="7" s="1"/>
  <c r="J24" i="7"/>
  <c r="K24" i="7" s="1" a="1"/>
  <c r="K24" i="7" s="1"/>
  <c r="J48" i="7"/>
  <c r="K48" i="7" s="1" a="1"/>
  <c r="K48" i="7" s="1"/>
  <c r="Q25" i="7" a="1"/>
  <c r="Q25" i="7" s="1"/>
  <c r="Q24" i="7" a="1"/>
  <c r="Q24" i="7" s="1"/>
  <c r="Q9" i="7" a="1"/>
  <c r="Q9" i="7" s="1"/>
  <c r="N30" i="7"/>
  <c r="O30" i="7" s="1" a="1"/>
  <c r="O30" i="7" s="1"/>
  <c r="N2" i="7"/>
  <c r="O2" i="7" s="1" a="1"/>
  <c r="O2" i="7" s="1"/>
  <c r="N10" i="7"/>
  <c r="N18" i="7"/>
  <c r="N26" i="7"/>
  <c r="O26" i="7" s="1" a="1"/>
  <c r="O26" i="7" s="1"/>
  <c r="N34" i="7"/>
  <c r="O34" i="7" s="1" a="1"/>
  <c r="O34" i="7" s="1"/>
  <c r="N42" i="7"/>
  <c r="N50" i="7"/>
  <c r="Q20" i="7" a="1"/>
  <c r="Q20" i="7" s="1"/>
  <c r="Q32" i="7" a="1"/>
  <c r="Q32" i="7" s="1"/>
  <c r="Q31" i="7" a="1"/>
  <c r="Q31" i="7" s="1"/>
  <c r="Q47" i="7" a="1"/>
  <c r="Q47" i="7" s="1"/>
  <c r="Q8" i="7" a="1"/>
  <c r="Q8" i="7" s="1"/>
  <c r="Q40" i="7" a="1"/>
  <c r="Q40" i="7" s="1"/>
  <c r="X38" i="7"/>
  <c r="Z38" i="7" s="1"/>
  <c r="Z31" i="7"/>
  <c r="Q7" i="7" a="1"/>
  <c r="Q7" i="7" s="1"/>
  <c r="Q23" i="7" a="1"/>
  <c r="Q23" i="7" s="1"/>
  <c r="Q15" i="7" a="1"/>
  <c r="Q15" i="7" s="1"/>
  <c r="Q27" i="7" a="1"/>
  <c r="Q27" i="7" s="1"/>
  <c r="Q51" i="7" a="1"/>
  <c r="Q51" i="7" s="1"/>
  <c r="Q41" i="7" a="1"/>
  <c r="Q41" i="7" s="1"/>
  <c r="Q39" i="7" a="1"/>
  <c r="Q39" i="7" s="1"/>
  <c r="X30" i="7"/>
  <c r="Z30" i="7" s="1"/>
  <c r="Q45" i="7" a="1"/>
  <c r="Q45" i="7" s="1"/>
  <c r="Z6" i="6"/>
  <c r="Y6" i="6" s="1"/>
  <c r="Z5" i="6"/>
  <c r="Y5" i="6" s="1"/>
  <c r="Z4" i="6"/>
  <c r="Y4" i="6" s="1"/>
  <c r="AZ7" i="5"/>
  <c r="AY7" i="5" s="1"/>
  <c r="AR7" i="5"/>
  <c r="AQ7" i="5" s="1"/>
  <c r="AZ6" i="5"/>
  <c r="AY6" i="5" s="1"/>
  <c r="AV7" i="5"/>
  <c r="AU7" i="5" s="1"/>
  <c r="AZ8" i="5"/>
  <c r="AY8" i="5" s="1"/>
  <c r="AR6" i="5"/>
  <c r="AQ6" i="5" s="1"/>
  <c r="AV8" i="5"/>
  <c r="AU8" i="5" s="1"/>
  <c r="AV6" i="5"/>
  <c r="AU6" i="5" s="1"/>
  <c r="AR5" i="5"/>
  <c r="AQ5" i="5" s="1"/>
  <c r="AV5" i="5"/>
  <c r="AU5" i="5" s="1"/>
  <c r="AZ5" i="5"/>
  <c r="AY5" i="5" s="1"/>
  <c r="AR8" i="5"/>
  <c r="AQ8" i="5" s="1"/>
  <c r="AE4" i="4"/>
  <c r="AD4" i="4" s="1"/>
  <c r="AE5" i="4"/>
  <c r="AD5" i="4" s="1"/>
  <c r="AE6" i="4"/>
  <c r="AD6" i="4" s="1"/>
  <c r="X20" i="3"/>
  <c r="Z20" i="3" s="1"/>
  <c r="X21" i="3"/>
  <c r="Z21" i="3" s="1"/>
  <c r="X31" i="3"/>
  <c r="Z31" i="3" s="1"/>
  <c r="X32" i="3"/>
  <c r="Z32" i="3" s="1"/>
  <c r="X33" i="3"/>
  <c r="Z33" i="3" s="1"/>
  <c r="X19" i="3"/>
  <c r="Z19" i="3" s="1"/>
  <c r="X8" i="3"/>
  <c r="Z8" i="3" s="1"/>
  <c r="X6" i="3"/>
  <c r="Z6" i="3" s="1"/>
  <c r="X7" i="3"/>
  <c r="Z7" i="3" s="1"/>
  <c r="Q2" i="7" a="1"/>
  <c r="Q2" i="7" s="1"/>
  <c r="X42" i="3" l="1"/>
  <c r="Z42" i="3" s="1"/>
  <c r="X46" i="3"/>
  <c r="Z46" i="3" s="1"/>
  <c r="X44" i="3"/>
  <c r="Z44" i="3" s="1"/>
  <c r="X45" i="3"/>
  <c r="Z45" i="3" s="1"/>
  <c r="X43" i="3"/>
  <c r="Z43" i="3" s="1"/>
  <c r="J50" i="7"/>
  <c r="K50" i="7" s="1" a="1"/>
  <c r="K50" i="7" s="1"/>
  <c r="O50" i="7" a="1"/>
  <c r="O50" i="7" s="1"/>
  <c r="J19" i="7"/>
  <c r="K19" i="7" s="1" a="1"/>
  <c r="K19" i="7" s="1"/>
  <c r="M5" i="7" a="1"/>
  <c r="M5" i="7" s="1"/>
  <c r="J5" i="7"/>
  <c r="K5" i="7" s="1" a="1"/>
  <c r="K5" i="7" s="1"/>
  <c r="M45" i="7" a="1"/>
  <c r="M45" i="7" s="1"/>
  <c r="J45" i="7"/>
  <c r="K45" i="7" s="1" a="1"/>
  <c r="K45" i="7" s="1"/>
  <c r="M21" i="7" a="1"/>
  <c r="M21" i="7" s="1"/>
  <c r="J21" i="7"/>
  <c r="K21" i="7" s="1" a="1"/>
  <c r="K21" i="7" s="1"/>
  <c r="M37" i="7" a="1"/>
  <c r="M37" i="7" s="1"/>
  <c r="J37" i="7"/>
  <c r="K37" i="7" s="1" a="1"/>
  <c r="K37" i="7" s="1"/>
  <c r="M38" i="7" a="1"/>
  <c r="M38" i="7" s="1"/>
  <c r="J38" i="7"/>
  <c r="K38" i="7" s="1" a="1"/>
  <c r="K38" i="7" s="1"/>
  <c r="J2" i="7"/>
  <c r="K2" i="7" s="1" a="1"/>
  <c r="K2" i="7" s="1"/>
  <c r="M13" i="7" a="1"/>
  <c r="M13" i="7" s="1"/>
  <c r="J13" i="7"/>
  <c r="K13" i="7" s="1" a="1"/>
  <c r="K13" i="7" s="1"/>
  <c r="M46" i="7" a="1"/>
  <c r="M46" i="7" s="1"/>
  <c r="J46" i="7"/>
  <c r="K46" i="7" s="1" a="1"/>
  <c r="K46" i="7" s="1"/>
  <c r="J26" i="7"/>
  <c r="K26" i="7" s="1" a="1"/>
  <c r="K26" i="7" s="1"/>
  <c r="J42" i="7"/>
  <c r="K42" i="7" s="1" a="1"/>
  <c r="K42" i="7" s="1"/>
  <c r="O42" i="7" a="1"/>
  <c r="O42" i="7" s="1"/>
  <c r="J34" i="7"/>
  <c r="K34" i="7" s="1" a="1"/>
  <c r="K34" i="7" s="1"/>
  <c r="M29" i="7" a="1"/>
  <c r="M29" i="7" s="1"/>
  <c r="J29" i="7"/>
  <c r="K29" i="7" s="1" a="1"/>
  <c r="K29" i="7" s="1"/>
  <c r="J30" i="7"/>
  <c r="K30" i="7" s="1" a="1"/>
  <c r="K30" i="7" s="1"/>
  <c r="M6" i="7" a="1"/>
  <c r="M6" i="7" s="1"/>
  <c r="J6" i="7"/>
  <c r="K6" i="7" s="1" a="1"/>
  <c r="K6" i="7" s="1"/>
  <c r="J18" i="7"/>
  <c r="K18" i="7" s="1" a="1"/>
  <c r="K18" i="7" s="1"/>
  <c r="O18" i="7" a="1"/>
  <c r="O18" i="7" s="1"/>
  <c r="M14" i="7" a="1"/>
  <c r="M14" i="7" s="1"/>
  <c r="J14" i="7"/>
  <c r="K14" i="7" s="1" a="1"/>
  <c r="K14" i="7" s="1"/>
  <c r="J10" i="7"/>
  <c r="K10" i="7" s="1" a="1"/>
  <c r="K10" i="7" s="1"/>
  <c r="O10" i="7" a="1"/>
  <c r="O10" i="7" s="1"/>
  <c r="Z37" i="7"/>
  <c r="X32" i="7"/>
  <c r="Z32" i="7" s="1"/>
  <c r="X36" i="7"/>
  <c r="Z36" i="7" s="1"/>
  <c r="X26" i="7"/>
  <c r="Z26" i="7" s="1"/>
  <c r="X25" i="7"/>
  <c r="Z25" i="7" s="1"/>
  <c r="X24" i="7"/>
  <c r="Z24" i="7" s="1"/>
  <c r="X13" i="7" l="1"/>
  <c r="Z13" i="7" s="1"/>
  <c r="X5" i="7"/>
  <c r="Z5" i="7" s="1"/>
  <c r="X14" i="7"/>
  <c r="Z14" i="7" s="1"/>
  <c r="X7" i="7"/>
  <c r="Z7" i="7" s="1"/>
  <c r="X20" i="7"/>
  <c r="Z20" i="7" s="1"/>
  <c r="X19" i="7"/>
  <c r="Z19" i="7" s="1"/>
  <c r="X18" i="7"/>
  <c r="Z18" i="7" s="1"/>
  <c r="X12" i="7"/>
  <c r="Z12" i="7" s="1"/>
  <c r="X6" i="7"/>
  <c r="Z6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<sst xmlns="http://schemas.openxmlformats.org/spreadsheetml/2006/main" count="7184" uniqueCount="354">
  <si>
    <t>Отметка времени</t>
  </si>
  <si>
    <t>Пол</t>
  </si>
  <si>
    <t>Семейное положение</t>
  </si>
  <si>
    <t>Образование</t>
  </si>
  <si>
    <t>Трудовая или учебная деятельность (возможно отметить более одного варианта ответа)</t>
  </si>
  <si>
    <t xml:space="preserve">Я напряжен(а) и взволнован(а) (взвинчен(-а)) </t>
  </si>
  <si>
    <t>У меня ком в горле, и (или) я ощущаю сухость во рту</t>
  </si>
  <si>
    <t>Я перегружен(а) работой. Мне совсем не хватает времени.</t>
  </si>
  <si>
    <t>Я проглатываю пищу или забываю поесть.</t>
  </si>
  <si>
    <t>После работы я не могу отключиться от мыслей о незавершенных делах, проблемах, планах; я «застреваю» на переживаниях рабочих ситуаций и нерешенных вопросов, обдумываю свои идеи снова и снова.</t>
  </si>
  <si>
    <t>Я чувствую себя одиноким(ой), изолированным(ой) и непонятым(ой).</t>
  </si>
  <si>
    <t>Я страдаю от физического недомогания; у меня болит голова, напряжены мышцы шеи, боли в спине, спазмы в желудке.</t>
  </si>
  <si>
    <t>Я поглощен(а) мрачными мыслями, измучен(а) тревожными состояниями.</t>
  </si>
  <si>
    <t xml:space="preserve">Меня внезапно бросает то в жар, то в холод. </t>
  </si>
  <si>
    <t>Я забываю о встречах или делах, которые должен(а) сделать или решить.</t>
  </si>
  <si>
    <t xml:space="preserve">Я легко могу заплакать. </t>
  </si>
  <si>
    <t>Я чувствую себя уставшим человеком.</t>
  </si>
  <si>
    <t>В трудной ситуации я крепко стискиваю зубы (или сжимаю кулаки).</t>
  </si>
  <si>
    <t>Я не спокоен / не спокойна.</t>
  </si>
  <si>
    <t>Мне тяжело дышать, и (или) у меня внезапно перехватывает дыхание.</t>
  </si>
  <si>
    <t>Я имею проблемы с пищеварением и с кишечником (боли, колики, расстройства или запоры).</t>
  </si>
  <si>
    <t>Я взволнован(а), обеспокоен(а) или смущен(а).</t>
  </si>
  <si>
    <t>Я легко пугаюсь; шум или шорох заставляет меня вздрагивать.</t>
  </si>
  <si>
    <t>Мне необходимо более чем полчаса для того, чтобы заснуть.</t>
  </si>
  <si>
    <t>Я сбит(а) с толку; мои мысли спутаны; мне не хватает сосредоточенности, и я не могу сконцентрировать внимание.</t>
  </si>
  <si>
    <t xml:space="preserve">У меня усталый вид; мешки или круги под глазами. </t>
  </si>
  <si>
    <t xml:space="preserve">Я чувствую тяжесть на своих плечах. </t>
  </si>
  <si>
    <t>Я встревожен(а). Мне необходимо постоянно двигаться; я не могу устоять на одном месте.</t>
  </si>
  <si>
    <t>Мне трудно контролировать свои поступки, эмоции, настроение или жесты.</t>
  </si>
  <si>
    <t>Я чувствую напряженность.</t>
  </si>
  <si>
    <t xml:space="preserve">Позволяю себе поделиться переживанием с другом/подругой. </t>
  </si>
  <si>
    <t xml:space="preserve">Стараюсь сделать все так, чтобы иметь возможность наилучшим образом решить проблему. </t>
  </si>
  <si>
    <t xml:space="preserve">Осуществляю поиск всех возможных решений, прежде чем что-либо предпринять. </t>
  </si>
  <si>
    <t xml:space="preserve">Пытаюсь отвлечься от проблемы. </t>
  </si>
  <si>
    <t xml:space="preserve">Принимаю сочувствие и понимание кого-либо. </t>
  </si>
  <si>
    <t xml:space="preserve">Делаю все возможное, чтобы не дать окружающим возможность увидеть, что мои дела плохи. </t>
  </si>
  <si>
    <t xml:space="preserve">Обсуждаю ситуацию с людьми, так как обсуждение помогает мне чувствовать себя лучше. </t>
  </si>
  <si>
    <t xml:space="preserve">Ставлю для себя ряд целей, позволяющих постепенно справиться с ситуацией. </t>
  </si>
  <si>
    <t xml:space="preserve">Очень тщательно взвешиваю возможности выбора. </t>
  </si>
  <si>
    <t xml:space="preserve">Мечтаю, фантазирую о лучших временах. </t>
  </si>
  <si>
    <t xml:space="preserve">Пытаюсь различными способами разрешить проблему, пока не найду наиболее под­ходящий. </t>
  </si>
  <si>
    <t xml:space="preserve">Доверяю свои страхи родственнику или другу/подруге. </t>
  </si>
  <si>
    <t xml:space="preserve">Больше времени, чем обычно, провожу один/одна. </t>
  </si>
  <si>
    <t xml:space="preserve">Рассказываю людям о ситуации, так как только ее обсуждение помогает мне прийти к ее разрешению. </t>
  </si>
  <si>
    <t xml:space="preserve">Думаю о том, что нужно сделать для того, чтобы исправить положение. </t>
  </si>
  <si>
    <t xml:space="preserve">Сосредоточиваюсь полностью на решении проблемы. </t>
  </si>
  <si>
    <t xml:space="preserve">Обдумываю про себя план действий. </t>
  </si>
  <si>
    <t xml:space="preserve">Смотрю телевизор дольше, чем обычно. </t>
  </si>
  <si>
    <t xml:space="preserve">Иду к кому-нибудь (другу/подруге или специалисту), чтобы он/она мне помог(-ла) чувствовать себя лучше. </t>
  </si>
  <si>
    <t xml:space="preserve">Проявляю упорство и борюсь за то, что мне нужно в этой ситуации. </t>
  </si>
  <si>
    <t xml:space="preserve">Избегаю общения с людьми. </t>
  </si>
  <si>
    <t xml:space="preserve">Переключаюсь на хобби или занимаюсь спортом, чтобы избежать проблемы. </t>
  </si>
  <si>
    <t xml:space="preserve">Иду к другу/подруге, чтобы он помог мне лучше осознать проблему. </t>
  </si>
  <si>
    <t xml:space="preserve">Иду к другу/подруге за советом – как исправить ситуацию. </t>
  </si>
  <si>
    <t xml:space="preserve">Принимаю сочувствие, взаимное понимание друзей, у которых та же проблема. </t>
  </si>
  <si>
    <t xml:space="preserve">Сплю больше обычного. </t>
  </si>
  <si>
    <t xml:space="preserve">Фантазирую о том, что все могло быть иначе. </t>
  </si>
  <si>
    <t xml:space="preserve">Представляю себя героем/героиней книг или кино. </t>
  </si>
  <si>
    <t xml:space="preserve">Пытаюсь решить проблему. </t>
  </si>
  <si>
    <t xml:space="preserve">Хочу, чтобы люди оставили меня одного/одну. </t>
  </si>
  <si>
    <t xml:space="preserve">Принимаю помощь от друга/подруги или родственника. </t>
  </si>
  <si>
    <t xml:space="preserve">Ищу успокоение у тех, кто знает меня лучше. </t>
  </si>
  <si>
    <t xml:space="preserve">Пытаюсь тщательно планировать свои действия, а не действовать импульсивно. </t>
  </si>
  <si>
    <t>Для меня очень важно, что я живу активной, здоровой, содержательной и полной жизнью, опирающейся на мои ценности.</t>
  </si>
  <si>
    <t>Я стремлюсь реализовать свой потенциал полностью.</t>
  </si>
  <si>
    <t>Я вовлечен в разносторонние и удовлетворяющие меня отношения.</t>
  </si>
  <si>
    <t>Я стремлюсь быть самым любящим человеком, насколько это возможно.</t>
  </si>
  <si>
    <t>В жизни я руководствуюсь скорее принципом «что я могу дать», чем принципом «что я могу получить».</t>
  </si>
  <si>
    <t>Я обычно могу помогать другим без каких-либо условий или ожиданий.</t>
  </si>
  <si>
    <t>Я обычно верен себе и при этом учитываю требования ситуации.</t>
  </si>
  <si>
    <t>Я активно занимаюсь своим здоровьем.</t>
  </si>
  <si>
    <t>Я предвижу препятствия, которые могут помешать моим эмоциональным, телесным контактам и сексуальной близости.</t>
  </si>
  <si>
    <t>Я оставляю в прошлом негативные чувства, которые мешают мне примириться с этим прошлым.</t>
  </si>
  <si>
    <t>Я работаю со своими мыслями и эмоциями так, чтобы поддерживать хорошее здоровье и обеспечить мое личностное развитие.</t>
  </si>
  <si>
    <t>Я обращен лицом к реальности всегда, когда это возможно, и всегда предпринимаю нужные действия.</t>
  </si>
  <si>
    <t>Я могу приспосабливаться гибко и изобретательно к ситуациям и переменам.</t>
  </si>
  <si>
    <t>Я стремлюсь к сопереживающему принятию себя и других.</t>
  </si>
  <si>
    <t>Я могу искренне слушать и сочувствовать другим людям.</t>
  </si>
  <si>
    <t>Я могу легко адаптироваться к переменам.</t>
  </si>
  <si>
    <t>Обычно я наслаждаюсь жизнью, веселюсь и ощущаю беззаботность.</t>
  </si>
  <si>
    <t>Я могу установить и поддерживать нужную дистанцию в физических, сексуальных, эмоциональных, интеллектуальных и духовных отношениях с другими.</t>
  </si>
  <si>
    <t>Я активно прорабатываю любые зависимости, проблемы со здоровьем или травмирующие моменты, которые у меня есть.</t>
  </si>
  <si>
    <t>Я могу ясно и тактично обсуждать мои потребности и перспективы с другими.</t>
  </si>
  <si>
    <t>Как правило, я понимаю, какую эмоцию испытываю</t>
  </si>
  <si>
    <t>У меня обычно не получается повлиять на эмоциональное состояние своего собеседника.</t>
  </si>
  <si>
    <t>Я понимаю душевное состояние некоторых людей без слов.</t>
  </si>
  <si>
    <t>Я не умею управлять эмоциями других людей.</t>
  </si>
  <si>
    <t>У меня бывают чувства, которые я не могу точно определить.</t>
  </si>
  <si>
    <t>Когда я раздражаюсь, то не могу сдержаться и говорю все, что думаю.</t>
  </si>
  <si>
    <t>Глядя на человека, я легко могу понять его эмоциональное состояние.</t>
  </si>
  <si>
    <t>Я умею контролировать свои эмоции.</t>
  </si>
  <si>
    <t>Насколько часто Вы чувствовали Счастье?</t>
  </si>
  <si>
    <t>Насколько часто Вы чувствовали Интерес к жизни?</t>
  </si>
  <si>
    <t>Насколько часто Вы чувствовали Удовлетворение жизнью?</t>
  </si>
  <si>
    <t>Насколько часто Вы чувствовали, что Вы можете сделать что-то важное для общества?</t>
  </si>
  <si>
    <t>Насколько часто Вы чувствовали, что Вы являетесь частью общности (группы, коллектива, района и т.п.)?</t>
  </si>
  <si>
    <t>Насколько часто Вы чувствовали, что жить в нашем обществе хорошо (или становится лучше) для всех людей?</t>
  </si>
  <si>
    <t>Насколько часто Вы чувствовали, что люди по сути своей хорошие?</t>
  </si>
  <si>
    <t>Насколько часто Вы чувствовали, что наше общество живет по разумным для Вас принципам?</t>
  </si>
  <si>
    <t>Насколько часто Вы чувствовали, что Вы, по большей части, довольны самим(-ой) собой?</t>
  </si>
  <si>
    <t>Насколько часто Вы чувствовали, что Вы успешно справляетесь со своими повседневными обязанностями?</t>
  </si>
  <si>
    <t>Насколько часто Вы чувствовали, что Ваши отношения с другими людьми полны тепла и доверия?</t>
  </si>
  <si>
    <t>Насколько часто Вы чувствовали, что Вы пережили что-то, благодаря чему Вы выросли сами над собой и стали лучше как человек?</t>
  </si>
  <si>
    <t>Насколько часто Вы чувствовали, что Вы уверены в своем мнении и готовы выразить свои взгляды?</t>
  </si>
  <si>
    <t>Насколько часто Вы чувствовали, что Ваша жизнь имеет определенное направление или смысл?</t>
  </si>
  <si>
    <t>женский</t>
  </si>
  <si>
    <t>женат / замужем</t>
  </si>
  <si>
    <t>высшее образование II степени — специалитет, магистратура</t>
  </si>
  <si>
    <t>не работаю, учусь</t>
  </si>
  <si>
    <t>часто</t>
  </si>
  <si>
    <t>никогда</t>
  </si>
  <si>
    <t>постоянно (ежедневно)</t>
  </si>
  <si>
    <t>иногда</t>
  </si>
  <si>
    <t>крайне редко</t>
  </si>
  <si>
    <t>редко</t>
  </si>
  <si>
    <t>очень часто</t>
  </si>
  <si>
    <t>полностью согласен(-на)</t>
  </si>
  <si>
    <t>не согласен(-на)</t>
  </si>
  <si>
    <t>согласен(-на)</t>
  </si>
  <si>
    <t>абсолютно согласен(-на)</t>
  </si>
  <si>
    <t>скорее согласен(-на)</t>
  </si>
  <si>
    <t>совсем не согласен(-на)</t>
  </si>
  <si>
    <t>каждый день</t>
  </si>
  <si>
    <t>почти каждый день</t>
  </si>
  <si>
    <t>холост / не замужем</t>
  </si>
  <si>
    <t>высшее образование I степени  — бакалавриат</t>
  </si>
  <si>
    <t>не работаю</t>
  </si>
  <si>
    <t>ни согласен(-на), ни не согласен(-на)</t>
  </si>
  <si>
    <t>скорее не согласен(-на)</t>
  </si>
  <si>
    <t>абсолютно не согласен(-на)</t>
  </si>
  <si>
    <t>примерно два или три раза в неделю</t>
  </si>
  <si>
    <t>примерно раз в неделю</t>
  </si>
  <si>
    <t>среднее профессиональное  — техникум, колледж</t>
  </si>
  <si>
    <t>работаю</t>
  </si>
  <si>
    <t>один или два раза</t>
  </si>
  <si>
    <t>очень редко</t>
  </si>
  <si>
    <t>мужской</t>
  </si>
  <si>
    <t>среднее общее  — 11 классов школы</t>
  </si>
  <si>
    <t>работаю, учусь</t>
  </si>
  <si>
    <t>Респонденты</t>
  </si>
  <si>
    <t>Шкала псих-го стресса PSM-25 Лемура-Тесье-Филлиона</t>
  </si>
  <si>
    <t>Индикатор копинг-стратегий Д. Амирхана (CSI)</t>
  </si>
  <si>
    <t>Тест на эмоциональную зрелость М. Аткинсона (EMQ)</t>
  </si>
  <si>
    <t>Тест эмоционального интеллекта в кратком варианте ЭмИн-Кр Люсина, Панкратовой и Корниенко</t>
  </si>
  <si>
    <t>Спектр психологического здоровья (МНС) К. Киза (адаптация Осина и Леонтьева)</t>
  </si>
  <si>
    <t>№1</t>
  </si>
  <si>
    <t>Разрешение проблем</t>
  </si>
  <si>
    <t>Поиск социальной поддержки</t>
  </si>
  <si>
    <t>Избегание проблем</t>
  </si>
  <si>
    <t>Общий показатель ЭЗ</t>
  </si>
  <si>
    <t>Общий показатель ЭИ</t>
  </si>
  <si>
    <t>Внутриличностный ЭИ</t>
  </si>
  <si>
    <t>Межличностный ЭИ</t>
  </si>
  <si>
    <t>Общий показатель субъективного благополучия</t>
  </si>
  <si>
    <t xml:space="preserve">Эмоциональное гедонистическое благополучие </t>
  </si>
  <si>
    <t xml:space="preserve">Социальное эвдемоническое благополучие </t>
  </si>
  <si>
    <t xml:space="preserve">Психологическое эвдемоническое благополучие 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</si>
  <si>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</si>
  <si>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</si>
  <si>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</si>
  <si>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</si>
  <si>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</si>
  <si>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</si>
  <si>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</si>
  <si>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</si>
  <si>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</si>
  <si>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№11</t>
  </si>
  <si>
    <t>№12</t>
  </si>
  <si>
    <t>№13</t>
  </si>
  <si>
    <t>№14</t>
  </si>
  <si>
    <t>№15</t>
  </si>
  <si>
    <t>№16</t>
  </si>
  <si>
    <t>№17</t>
  </si>
  <si>
    <t>№18</t>
  </si>
  <si>
    <t>№19</t>
  </si>
  <si>
    <t>№20</t>
  </si>
  <si>
    <t>№21</t>
  </si>
  <si>
    <t>№22</t>
  </si>
  <si>
    <t>№23</t>
  </si>
  <si>
    <t>№24</t>
  </si>
  <si>
    <t>№25</t>
  </si>
  <si>
    <t>№26</t>
  </si>
  <si>
    <t>№27</t>
  </si>
  <si>
    <t>№28</t>
  </si>
  <si>
    <t>№29</t>
  </si>
  <si>
    <t>№30</t>
  </si>
  <si>
    <t>№31</t>
  </si>
  <si>
    <t>№32</t>
  </si>
  <si>
    <t>№33</t>
  </si>
  <si>
    <t>№34</t>
  </si>
  <si>
    <t>№35</t>
  </si>
  <si>
    <t>№36</t>
  </si>
  <si>
    <t>№37</t>
  </si>
  <si>
    <t>№38</t>
  </si>
  <si>
    <t>№39</t>
  </si>
  <si>
    <t>№40</t>
  </si>
  <si>
    <t>№41</t>
  </si>
  <si>
    <t>№42</t>
  </si>
  <si>
    <t>№43</t>
  </si>
  <si>
    <t>№44</t>
  </si>
  <si>
    <t>№45</t>
  </si>
  <si>
    <t>№46</t>
  </si>
  <si>
    <t>№47</t>
  </si>
  <si>
    <t>№48</t>
  </si>
  <si>
    <t>№49</t>
  </si>
  <si>
    <t>№50</t>
  </si>
  <si>
    <t>Критерии выборки</t>
  </si>
  <si>
    <t>Трудовая или учебная деятельность</t>
  </si>
  <si>
    <t>Интегральный показатель психической напряженности (ППН)</t>
  </si>
  <si>
    <t>низкий</t>
  </si>
  <si>
    <t>средний</t>
  </si>
  <si>
    <t>Сумма баллов</t>
  </si>
  <si>
    <t>респондент 1</t>
  </si>
  <si>
    <t>респондент 2</t>
  </si>
  <si>
    <t>респондент 3</t>
  </si>
  <si>
    <t>респондент 4</t>
  </si>
  <si>
    <t>респондент 5</t>
  </si>
  <si>
    <t>респондент 6</t>
  </si>
  <si>
    <t>респондент 7</t>
  </si>
  <si>
    <t>респондент 8</t>
  </si>
  <si>
    <t>респондент 9</t>
  </si>
  <si>
    <t>респондент 10</t>
  </si>
  <si>
    <t>респондент 11</t>
  </si>
  <si>
    <t>респондент 12</t>
  </si>
  <si>
    <t>респондент 13</t>
  </si>
  <si>
    <t>респондент 14</t>
  </si>
  <si>
    <t>респондент 15</t>
  </si>
  <si>
    <t>респондент 16</t>
  </si>
  <si>
    <t>респондент 17</t>
  </si>
  <si>
    <t>респондент 18</t>
  </si>
  <si>
    <t>респондент 19</t>
  </si>
  <si>
    <t>респондент 20</t>
  </si>
  <si>
    <t>респондент 21</t>
  </si>
  <si>
    <t>респондент 22</t>
  </si>
  <si>
    <t>респондент 23</t>
  </si>
  <si>
    <t>респондент 24</t>
  </si>
  <si>
    <t>респондент 25</t>
  </si>
  <si>
    <t>респондент 26</t>
  </si>
  <si>
    <t>респондент 27</t>
  </si>
  <si>
    <t>респондент 28</t>
  </si>
  <si>
    <t>респондент 29</t>
  </si>
  <si>
    <t>респондент 30</t>
  </si>
  <si>
    <t>респондент 31</t>
  </si>
  <si>
    <t>респондент 32</t>
  </si>
  <si>
    <t>респондент 33</t>
  </si>
  <si>
    <t>респондент 34</t>
  </si>
  <si>
    <t>респондент 35</t>
  </si>
  <si>
    <t>респондент 36</t>
  </si>
  <si>
    <t>респондент 37</t>
  </si>
  <si>
    <t>респондент 38</t>
  </si>
  <si>
    <t>респондент 39</t>
  </si>
  <si>
    <t>респондент 40</t>
  </si>
  <si>
    <t>респондент 41</t>
  </si>
  <si>
    <t>респондент 42</t>
  </si>
  <si>
    <t>респондент 43</t>
  </si>
  <si>
    <t>респондент 44</t>
  </si>
  <si>
    <t>респондент 45</t>
  </si>
  <si>
    <t>респондент 46</t>
  </si>
  <si>
    <t>респондент 47</t>
  </si>
  <si>
    <t>респондент 48</t>
  </si>
  <si>
    <t>респондент 49</t>
  </si>
  <si>
    <t>респондент 50</t>
  </si>
  <si>
    <t>Номер респондента</t>
  </si>
  <si>
    <t>Избегание проблем 4 6 10 13 18 21 22 26 27 28 30</t>
  </si>
  <si>
    <t>Разрешение проблем 2 3 8 9 11 15 16 17 20 29 33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</si>
  <si>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</si>
  <si>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</si>
  <si>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</si>
  <si>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</si>
  <si>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</si>
  <si>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</si>
  <si>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</si>
  <si>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</si>
  <si>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</si>
  <si>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</si>
  <si>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</si>
  <si>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</si>
  <si>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</si>
  <si>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</si>
  <si>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</si>
  <si>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</si>
  <si>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</si>
  <si>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</si>
  <si>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</si>
  <si>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</si>
  <si>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</si>
  <si>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</si>
  <si>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</si>
  <si>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</si>
  <si>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</si>
  <si>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</si>
  <si>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</si>
  <si>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</si>
  <si>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</si>
  <si>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</si>
  <si>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</si>
  <si>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</si>
  <si>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</si>
  <si>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ИТОГО менее 16 - оч. низк, 17-21 низк, 22-30 сред, более 31 высокий</t>
  </si>
  <si>
    <t>ИТОГО менее 13 оч. низк, 14-18 низк, 19-28 сред, более 29 высокий</t>
  </si>
  <si>
    <t>ИТОГО менее 15 оч. низк, 16-23 низк, 24-26 сред, более 27 высокий</t>
  </si>
  <si>
    <t>очень низкий</t>
  </si>
  <si>
    <t>высокий</t>
  </si>
  <si>
    <t>Сумма баллов 20-140</t>
  </si>
  <si>
    <t>Значения 20-60 низкий, 61-100 средний, 101-140 высокий</t>
  </si>
  <si>
    <t>Общий показатель</t>
  </si>
  <si>
    <t>МЭИ</t>
  </si>
  <si>
    <t>ВЭИ</t>
  </si>
  <si>
    <t>МП</t>
  </si>
  <si>
    <t>МУ</t>
  </si>
  <si>
    <t>ВП</t>
  </si>
  <si>
    <t>ВУ</t>
  </si>
  <si>
    <t>Эмоц. Благополучие</t>
  </si>
  <si>
    <t>Соц. Благополучие</t>
  </si>
  <si>
    <t>Пси благополучие</t>
  </si>
  <si>
    <t>Понимание своих эмоций    ВП</t>
  </si>
  <si>
    <t>Понимание чужих эмоций    МП</t>
  </si>
  <si>
    <t>Управление своими эмоциями ВУ</t>
  </si>
  <si>
    <t>Управление чужими эмоциями МУ</t>
  </si>
  <si>
    <t>Значение 0-8 оч низкий, 9-22 низкий и ниже среднего, 23-35 средний, 36-48 выше среднего, выше 49 высокий</t>
  </si>
  <si>
    <t>выше среднего</t>
  </si>
  <si>
    <t>низкий и ниже среднего</t>
  </si>
  <si>
    <t>Значение 8-16 низкий, 17-24 средний, 25-32 высокий</t>
  </si>
  <si>
    <t>Значение 4-8 низкий, 9-12 средний, 13-16 высокий</t>
  </si>
  <si>
    <t>Значение 4-8 низкий, 9-12 средний, 13-16 высокий2</t>
  </si>
  <si>
    <t>Значение 2-3 низкий, 4-6 средний, 7-8 высокий</t>
  </si>
  <si>
    <t>Значение 2-3 низкий, 4-6 средний, 7-8 высокий2</t>
  </si>
  <si>
    <t>Значение 2-3 низкий, 4-6 средний, 7-8 высокий3</t>
  </si>
  <si>
    <t>Значение 2-3 низкий, 4-6 средний, 7-8 высокий4</t>
  </si>
  <si>
    <t>Значение 0-5 низкий, 6-10 средний, 11-15 высокий</t>
  </si>
  <si>
    <t>Значение 0-8 низкий, 9-17 средний, 18-25 высокий</t>
  </si>
  <si>
    <t>Значение 0-10 низкий, 11-20 средний, 21-30 высокий</t>
  </si>
  <si>
    <t>Значение менее 99 - низк., 100---155 - сред., более 155 - высокий</t>
  </si>
  <si>
    <t>Поиск социальной поддержки 1 5 7 12 14 19 23 24 25 31 32</t>
  </si>
  <si>
    <t>процент</t>
  </si>
  <si>
    <t>Разрешение</t>
  </si>
  <si>
    <t>Поиск поддержки</t>
  </si>
  <si>
    <t>Избегание</t>
  </si>
  <si>
    <t>Пси. Благополучие</t>
  </si>
  <si>
    <t>ниже среднего</t>
  </si>
  <si>
    <t>среднее между всеми шкалами</t>
  </si>
  <si>
    <t>разрешение проблем</t>
  </si>
  <si>
    <t>поиск социальной поддержки</t>
  </si>
  <si>
    <t>избегание проблем</t>
  </si>
  <si>
    <t>средние значения</t>
  </si>
  <si>
    <t>количество</t>
  </si>
  <si>
    <t>Описательная статистика</t>
  </si>
  <si>
    <t>Количество</t>
  </si>
  <si>
    <t>данные взяты из "Описательной статистики" SPSS по шкалам (правая кнопка мыши)</t>
  </si>
  <si>
    <t>Среднее значение по субшкалам</t>
  </si>
  <si>
    <t>Эмоциональное благополучие</t>
  </si>
  <si>
    <t>Социальное благополучие</t>
  </si>
  <si>
    <t>Психологическое благополучие</t>
  </si>
  <si>
    <t>Доли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</si>
</sst>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Arial"/>
      <family val="2"/>
      <scheme val="minor"/>
    </font>
    <font>
      <sz val="11"/>
      <color rgb="FF000000"/>
      <name val="Times New Roman"/>
      <family val="1"/>
    </font>
    <font>
      <i/>
      <sz val="10"/>
      <color rgb="FF000000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1C6D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7D0E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rgb="FFF8F9FA"/>
      </patternFill>
    </fill>
    <fill>
      <patternFill patternType="solid">
        <fgColor rgb="FFC1C6DC"/>
        <bgColor rgb="FF00000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BDAD7"/>
        <bgColor rgb="FF000000"/>
      </patternFill>
    </fill>
    <fill>
      <patternFill patternType="solid">
        <fgColor theme="5" tint="0.79998168889431442"/>
        <bgColor rgb="FFF8F9FA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rgb="FFF8F9FA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C1C6DC"/>
        <bgColor rgb="FFF8F9FA"/>
      </patternFill>
    </fill>
    <fill>
      <patternFill patternType="solid">
        <fgColor rgb="FFC1C6DC"/>
        <bgColor rgb="FFFFFFFF"/>
      </patternFill>
    </fill>
  </fills>
  <borders count="17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8F9FA"/>
      </left>
      <right style="thin">
        <color rgb="FFF8F9FA"/>
      </right>
      <top/>
      <bottom style="thin">
        <color rgb="FFF8F9FA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/>
      <diagonal/>
    </border>
    <border>
      <left style="thin">
        <color rgb="FFF8F9FA"/>
      </left>
      <right style="thin">
        <color rgb="FFF8F9FA"/>
      </right>
      <top style="thin">
        <color rgb="FFF8F9FA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442F65"/>
      </left>
      <right style="thin">
        <color rgb="FFF8F9FA"/>
      </right>
      <top/>
      <bottom style="thin">
        <color rgb="FFF8F9FA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0" fillId="2" borderId="0" xfId="0" applyFill="1"/>
    <xf numFmtId="0" fontId="1" fillId="5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7" borderId="2" xfId="0" applyFont="1" applyFill="1" applyBorder="1" applyAlignment="1">
      <alignment horizontal="left" vertical="center"/>
    </xf>
    <xf numFmtId="0" fontId="0" fillId="7" borderId="0" xfId="0" applyFill="1"/>
    <xf numFmtId="0" fontId="1" fillId="8" borderId="4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0" fillId="0" borderId="7" xfId="0" applyBorder="1" applyAlignment="1">
      <alignment wrapText="1"/>
    </xf>
    <xf numFmtId="0" fontId="5" fillId="9" borderId="7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11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164" fontId="2" fillId="0" borderId="3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0" fontId="2" fillId="7" borderId="1" xfId="0" applyFont="1" applyFill="1" applyBorder="1" applyAlignment="1">
      <alignment horizontal="left" vertical="center"/>
    </xf>
    <xf numFmtId="0" fontId="3" fillId="13" borderId="0" xfId="0" applyFont="1" applyFill="1" applyAlignment="1">
      <alignment horizontal="center"/>
    </xf>
    <xf numFmtId="0" fontId="3" fillId="2" borderId="0" xfId="0" applyFont="1" applyFill="1"/>
    <xf numFmtId="0" fontId="3" fillId="8" borderId="0" xfId="0" applyFont="1" applyFill="1"/>
    <xf numFmtId="0" fontId="3" fillId="5" borderId="0" xfId="0" applyFont="1" applyFill="1"/>
    <xf numFmtId="0" fontId="1" fillId="5" borderId="2" xfId="0" applyFont="1" applyFill="1" applyBorder="1" applyAlignment="1">
      <alignment horizontal="left" vertical="center"/>
    </xf>
    <xf numFmtId="0" fontId="0" fillId="5" borderId="0" xfId="0" applyFill="1"/>
    <xf numFmtId="0" fontId="1" fillId="10" borderId="2" xfId="0" applyFont="1" applyFill="1" applyBorder="1" applyAlignment="1">
      <alignment horizontal="left" vertical="center"/>
    </xf>
    <xf numFmtId="0" fontId="1" fillId="10" borderId="4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0" fillId="10" borderId="0" xfId="0" applyFill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vertical="center"/>
    </xf>
    <xf numFmtId="164" fontId="3" fillId="4" borderId="3" xfId="0" applyNumberFormat="1" applyFont="1" applyFill="1" applyBorder="1" applyAlignment="1">
      <alignment vertical="center"/>
    </xf>
    <xf numFmtId="0" fontId="3" fillId="5" borderId="0" xfId="0" applyFont="1" applyFill="1" applyAlignment="1">
      <alignment horizontal="center"/>
    </xf>
    <xf numFmtId="0" fontId="3" fillId="15" borderId="0" xfId="0" applyFont="1" applyFill="1" applyAlignment="1">
      <alignment horizontal="center"/>
    </xf>
    <xf numFmtId="0" fontId="5" fillId="7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8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3" fillId="8" borderId="0" xfId="0" applyFont="1" applyFill="1" applyAlignment="1">
      <alignment horizontal="center"/>
    </xf>
    <xf numFmtId="0" fontId="3" fillId="17" borderId="0" xfId="0" applyFont="1" applyFill="1" applyAlignment="1">
      <alignment horizontal="center"/>
    </xf>
    <xf numFmtId="0" fontId="3" fillId="1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9" borderId="0" xfId="0" applyFont="1" applyFill="1" applyAlignment="1">
      <alignment horizontal="center"/>
    </xf>
    <xf numFmtId="0" fontId="3" fillId="20" borderId="0" xfId="0" applyFont="1" applyFill="1" applyAlignment="1">
      <alignment horizontal="center"/>
    </xf>
    <xf numFmtId="0" fontId="3" fillId="21" borderId="0" xfId="0" applyFont="1" applyFill="1" applyAlignment="1">
      <alignment horizontal="center"/>
    </xf>
    <xf numFmtId="0" fontId="3" fillId="2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7" borderId="0" xfId="0" applyFont="1" applyFill="1" applyAlignment="1">
      <alignment horizontal="left" vertical="center"/>
    </xf>
    <xf numFmtId="0" fontId="1" fillId="11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10" borderId="0" xfId="0" applyFill="1" applyAlignment="1">
      <alignment horizontal="right"/>
    </xf>
    <xf numFmtId="0" fontId="0" fillId="8" borderId="0" xfId="0" applyFill="1"/>
    <xf numFmtId="9" fontId="3" fillId="0" borderId="0" xfId="0" applyNumberFormat="1" applyFont="1"/>
    <xf numFmtId="9" fontId="0" fillId="0" borderId="0" xfId="0" applyNumberFormat="1"/>
    <xf numFmtId="0" fontId="8" fillId="0" borderId="0" xfId="0" applyFont="1"/>
    <xf numFmtId="0" fontId="3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/>
    </xf>
    <xf numFmtId="0" fontId="1" fillId="8" borderId="11" xfId="0" applyFont="1" applyFill="1" applyBorder="1" applyAlignment="1">
      <alignment vertical="center"/>
    </xf>
    <xf numFmtId="164" fontId="3" fillId="4" borderId="13" xfId="0" applyNumberFormat="1" applyFont="1" applyFill="1" applyBorder="1" applyAlignment="1">
      <alignment vertical="center"/>
    </xf>
    <xf numFmtId="0" fontId="1" fillId="9" borderId="14" xfId="0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0" fontId="1" fillId="8" borderId="15" xfId="0" applyFont="1" applyFill="1" applyBorder="1" applyAlignment="1">
      <alignment vertical="center"/>
    </xf>
    <xf numFmtId="0" fontId="3" fillId="16" borderId="14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3" fillId="16" borderId="0" xfId="0" applyFont="1" applyFill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9" borderId="12" xfId="0" applyFont="1" applyFill="1" applyBorder="1" applyAlignment="1">
      <alignment vertical="center"/>
    </xf>
    <xf numFmtId="0" fontId="2" fillId="8" borderId="11" xfId="0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11" borderId="8" xfId="0" applyFont="1" applyFill="1" applyBorder="1" applyAlignment="1">
      <alignment horizontal="center" wrapText="1"/>
    </xf>
    <xf numFmtId="0" fontId="0" fillId="11" borderId="9" xfId="0" applyFill="1" applyBorder="1" applyAlignment="1">
      <alignment horizontal="center" wrapText="1"/>
    </xf>
    <xf numFmtId="0" fontId="0" fillId="11" borderId="10" xfId="0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/>
    </xf>
    <xf numFmtId="0" fontId="1" fillId="8" borderId="0" xfId="0" applyFont="1" applyFill="1" applyBorder="1" applyAlignment="1">
      <alignment vertical="center"/>
    </xf>
    <xf numFmtId="0" fontId="0" fillId="2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164" fontId="3" fillId="3" borderId="0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0" fontId="3" fillId="16" borderId="0" xfId="0" applyFont="1" applyFill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9" fontId="0" fillId="0" borderId="0" xfId="0" applyNumberFormat="1" applyBorder="1"/>
    <xf numFmtId="0" fontId="0" fillId="8" borderId="0" xfId="0" applyFill="1" applyBorder="1"/>
  </cellXfs>
  <cellStyles count="1">
    <cellStyle name="Обычный" xfId="0" builtinId="0"/>
  </cellStyles>
  <dxfs count="158"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rgb="FFF7D0E0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rgb="FFC1C6DC"/>
        </patternFill>
      </fill>
    </dxf>
    <dxf>
      <fill>
        <patternFill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color theme="1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FFFFF"/>
        </left>
        <right/>
        <top style="thin">
          <color rgb="FFFFFFFF"/>
        </top>
        <bottom style="thin">
          <color rgb="FFFFFFFF"/>
        </bottom>
      </border>
    </dxf>
    <dxf>
      <font>
        <color theme="1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color theme="1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color theme="1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color theme="1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color theme="1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color theme="1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color theme="1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numFmt numFmtId="164" formatCode="m/d/yyyy\ h:mm:ss"/>
      <fill>
        <patternFill patternType="solid">
          <fgColor rgb="FFFFFFFF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442F65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ill>
        <patternFill patternType="solid">
          <fgColor indexed="64"/>
          <bgColor rgb="FFC1C6DC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 patternType="solid">
          <fgColor indexed="64"/>
          <bgColor theme="8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7" tint="0.79998168889431442"/>
        </patternFill>
      </fill>
    </dxf>
    <dxf>
      <fill>
        <patternFill>
          <fgColor indexed="64"/>
          <bgColor theme="8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ont>
        <color theme="1"/>
        <family val="2"/>
      </font>
      <numFmt numFmtId="164" formatCode="m/d/yyyy\ h:mm:ss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442F65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ill>
        <patternFill patternType="solid">
          <fgColor indexed="64"/>
          <bgColor rgb="FFC1C6DC"/>
        </patternFill>
      </fill>
    </dxf>
    <dxf>
      <fill>
        <patternFill>
          <fgColor indexed="64"/>
          <bgColor theme="9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rgb="FFF7D0E0"/>
        </patternFill>
      </fill>
    </dxf>
    <dxf>
      <fill>
        <patternFill patternType="solid">
          <fgColor indexed="64"/>
          <bgColor rgb="FFF7D0E0"/>
        </patternFill>
      </fill>
    </dxf>
    <dxf>
      <fill>
        <patternFill patternType="solid">
          <fgColor indexed="64"/>
          <bgColor rgb="FFF7D0E0"/>
        </patternFill>
      </fill>
    </dxf>
    <dxf>
      <fill>
        <patternFill patternType="solid">
          <fgColor indexed="64"/>
          <bgColor rgb="FFC1C6DC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 xr9:uid="{00000000-0011-0000-FFFF-FFFF00000000}">
      <tableStyleElement type="headerRow" dxfId="157"/>
      <tableStyleElement type="firstRowStripe" dxfId="156"/>
      <tableStyleElement type="secondRowStripe" dxfId="155"/>
    </tableStyle>
  </tableStyles>
  <colors>
    <mruColors>
      <color rgb="FFC1C6DC"/>
      <color rgb="FFF7D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'Шкала PSM-25'!$AC$4:$AC$6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'Шкала PSM-25'!$AD$4:$AD$6</c:f>
              <c:numCache>
                <c:formatCode>0%</c:formatCode>
                <c:ptCount val="3"/>
                <c:pt idx="0">
                  <c:v>0.56000000000000005</c:v>
                </c:pt>
                <c:pt idx="1">
                  <c:v>0.42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F-EF48-B27B-7E8B6B755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1834559"/>
        <c:axId val="921790463"/>
        <c:axId val="0"/>
      </c:bar3DChart>
      <c:catAx>
        <c:axId val="921834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21790463"/>
        <c:crosses val="autoZero"/>
        <c:auto val="1"/>
        <c:lblAlgn val="ctr"/>
        <c:lblOffset val="100"/>
        <c:noMultiLvlLbl val="0"/>
      </c:catAx>
      <c:valAx>
        <c:axId val="921790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21834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'Копинг-стратегии'!$AP$5:$AP$8</c:f>
              <c:strCache>
                <c:ptCount val="4"/>
                <c:pt idx="0">
                  <c:v>очень низкий</c:v>
                </c:pt>
                <c:pt idx="1">
                  <c:v>низкий</c:v>
                </c:pt>
                <c:pt idx="2">
                  <c:v>средний</c:v>
                </c:pt>
                <c:pt idx="3">
                  <c:v>высокий</c:v>
                </c:pt>
              </c:strCache>
            </c:strRef>
          </c:cat>
          <c:val>
            <c:numRef>
              <c:f>'Копинг-стратегии'!$AQ$5:$AQ$8</c:f>
              <c:numCache>
                <c:formatCode>0%</c:formatCode>
                <c:ptCount val="4"/>
                <c:pt idx="0">
                  <c:v>0.02</c:v>
                </c:pt>
                <c:pt idx="1">
                  <c:v>0.22</c:v>
                </c:pt>
                <c:pt idx="2">
                  <c:v>0.64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B-7544-BC79-29696C5C4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2560399"/>
        <c:axId val="921849103"/>
        <c:axId val="0"/>
      </c:bar3DChart>
      <c:catAx>
        <c:axId val="1302560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21849103"/>
        <c:crosses val="autoZero"/>
        <c:auto val="1"/>
        <c:lblAlgn val="ctr"/>
        <c:lblOffset val="100"/>
        <c:noMultiLvlLbl val="0"/>
      </c:catAx>
      <c:valAx>
        <c:axId val="92184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02560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'Копинг-стратегии'!$AT$5:$AT$8</c:f>
              <c:strCache>
                <c:ptCount val="4"/>
                <c:pt idx="0">
                  <c:v>очень низкий</c:v>
                </c:pt>
                <c:pt idx="1">
                  <c:v>низкий</c:v>
                </c:pt>
                <c:pt idx="2">
                  <c:v>средний</c:v>
                </c:pt>
                <c:pt idx="3">
                  <c:v>высокий</c:v>
                </c:pt>
              </c:strCache>
            </c:strRef>
          </c:cat>
          <c:val>
            <c:numRef>
              <c:f>'Копинг-стратегии'!$AU$5:$AU$8</c:f>
              <c:numCache>
                <c:formatCode>0%</c:formatCode>
                <c:ptCount val="4"/>
                <c:pt idx="0">
                  <c:v>0.02</c:v>
                </c:pt>
                <c:pt idx="1">
                  <c:v>0.36</c:v>
                </c:pt>
                <c:pt idx="2">
                  <c:v>0.5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7-DF42-A885-77B8B1E96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6768895"/>
        <c:axId val="916772303"/>
        <c:axId val="0"/>
      </c:bar3DChart>
      <c:catAx>
        <c:axId val="91676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16772303"/>
        <c:crosses val="autoZero"/>
        <c:auto val="1"/>
        <c:lblAlgn val="ctr"/>
        <c:lblOffset val="100"/>
        <c:noMultiLvlLbl val="0"/>
      </c:catAx>
      <c:valAx>
        <c:axId val="91677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1676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'Копинг-стратегии'!$AX$5:$AX$8</c:f>
              <c:strCache>
                <c:ptCount val="4"/>
                <c:pt idx="0">
                  <c:v>очень низкий</c:v>
                </c:pt>
                <c:pt idx="1">
                  <c:v>низкий</c:v>
                </c:pt>
                <c:pt idx="2">
                  <c:v>средний</c:v>
                </c:pt>
                <c:pt idx="3">
                  <c:v>высокий</c:v>
                </c:pt>
              </c:strCache>
            </c:strRef>
          </c:cat>
          <c:val>
            <c:numRef>
              <c:f>'Копинг-стратегии'!$AY$5:$AY$8</c:f>
              <c:numCache>
                <c:formatCode>0%</c:formatCode>
                <c:ptCount val="4"/>
                <c:pt idx="0">
                  <c:v>0.12</c:v>
                </c:pt>
                <c:pt idx="1">
                  <c:v>0.6</c:v>
                </c:pt>
                <c:pt idx="2">
                  <c:v>0.16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98-0F43-8C6B-837F35D0C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4568063"/>
        <c:axId val="974569791"/>
        <c:axId val="0"/>
      </c:bar3DChart>
      <c:catAx>
        <c:axId val="97456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74569791"/>
        <c:crosses val="autoZero"/>
        <c:auto val="1"/>
        <c:lblAlgn val="ctr"/>
        <c:lblOffset val="100"/>
        <c:noMultiLvlLbl val="0"/>
      </c:catAx>
      <c:valAx>
        <c:axId val="97456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74568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44877AC-D490-1140-B64C-0CF379166D77}" type="VALUE">
                      <a:rPr lang="en-US" baseline="0"/>
                      <a:pPr/>
                      <a:t>[ЗНАЧЕНИЕ]</a:t>
                    </a:fld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5CA-7D4D-81A3-C431DFC4D30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F64ACB3-88EF-3747-8EA8-7F08EB720B66}" type="VALUE">
                      <a:rPr lang="en-US" baseline="0"/>
                      <a:pPr/>
                      <a:t>[ЗНАЧЕНИЕ]</a:t>
                    </a:fld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5CA-7D4D-81A3-C431DFC4D30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F0CF6D1-8CCD-CE48-97DA-18A04B2E6A79}" type="VALUE">
                      <a:rPr lang="en-US" baseline="0"/>
                      <a:pPr/>
                      <a:t>[ЗНАЧЕНИЕ]</a:t>
                    </a:fld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85CA-7D4D-81A3-C431DFC4D300}"/>
                </c:ext>
              </c:extLst>
            </c:dLbl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'Копинг-стратегии'!$AY$14:$AY$16</c:f>
              <c:strCache>
                <c:ptCount val="3"/>
                <c:pt idx="0">
                  <c:v>разрешение проблем</c:v>
                </c:pt>
                <c:pt idx="1">
                  <c:v>поиск социальной поддержки</c:v>
                </c:pt>
                <c:pt idx="2">
                  <c:v>избегание проблем</c:v>
                </c:pt>
              </c:strCache>
            </c:strRef>
          </c:cat>
          <c:val>
            <c:numRef>
              <c:f>'Копинг-стратегии'!$AZ$14:$AZ$16</c:f>
              <c:numCache>
                <c:formatCode>General</c:formatCode>
                <c:ptCount val="3"/>
                <c:pt idx="0">
                  <c:v>24.5</c:v>
                </c:pt>
                <c:pt idx="1">
                  <c:v>21.2</c:v>
                </c:pt>
                <c:pt idx="2">
                  <c:v>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A-7D4D-81A3-C431DFC4D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9554767"/>
        <c:axId val="1815445055"/>
        <c:axId val="0"/>
      </c:bar3DChart>
      <c:catAx>
        <c:axId val="192955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5445055"/>
        <c:crosses val="autoZero"/>
        <c:auto val="1"/>
        <c:lblAlgn val="ctr"/>
        <c:lblOffset val="100"/>
        <c:noMultiLvlLbl val="0"/>
      </c:catAx>
      <c:valAx>
        <c:axId val="181544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2955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зрелость'!$X$4:$X$6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зрелость'!$Y$4:$Y$6</c:f>
              <c:numCache>
                <c:formatCode>0%</c:formatCode>
                <c:ptCount val="3"/>
                <c:pt idx="0">
                  <c:v>0</c:v>
                </c:pt>
                <c:pt idx="1">
                  <c:v>0.44</c:v>
                </c:pt>
                <c:pt idx="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3-1E40-B9B4-C66D3E1DF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4570991"/>
        <c:axId val="27465568"/>
        <c:axId val="0"/>
      </c:bar3DChart>
      <c:catAx>
        <c:axId val="1784570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65568"/>
        <c:crosses val="autoZero"/>
        <c:auto val="1"/>
        <c:lblAlgn val="ctr"/>
        <c:lblOffset val="100"/>
        <c:noMultiLvlLbl val="0"/>
      </c:catAx>
      <c:valAx>
        <c:axId val="27465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84570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интеллект'!$Y$5:$Y$7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интеллект'!$Z$5:$Z$7</c:f>
              <c:numCache>
                <c:formatCode>0%</c:formatCode>
                <c:ptCount val="3"/>
                <c:pt idx="0">
                  <c:v>0.02</c:v>
                </c:pt>
                <c:pt idx="1">
                  <c:v>0.72</c:v>
                </c:pt>
                <c:pt idx="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5-D440-8C4B-D4CCA813E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463808"/>
        <c:axId val="142465536"/>
        <c:axId val="0"/>
      </c:bar3DChart>
      <c:catAx>
        <c:axId val="14246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2465536"/>
        <c:crosses val="autoZero"/>
        <c:auto val="1"/>
        <c:lblAlgn val="ctr"/>
        <c:lblOffset val="100"/>
        <c:noMultiLvlLbl val="0"/>
      </c:catAx>
      <c:valAx>
        <c:axId val="14246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2463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интеллект'!$Y$12:$Y$14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интеллект'!$Z$12:$Z$14</c:f>
              <c:numCache>
                <c:formatCode>0%</c:formatCode>
                <c:ptCount val="3"/>
                <c:pt idx="0">
                  <c:v>0.08</c:v>
                </c:pt>
                <c:pt idx="1">
                  <c:v>0.7</c:v>
                </c:pt>
                <c:pt idx="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C-784E-BF03-A03D1A458C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688784"/>
        <c:axId val="46249952"/>
        <c:axId val="0"/>
      </c:bar3DChart>
      <c:catAx>
        <c:axId val="4668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249952"/>
        <c:crosses val="autoZero"/>
        <c:auto val="1"/>
        <c:lblAlgn val="ctr"/>
        <c:lblOffset val="100"/>
        <c:noMultiLvlLbl val="0"/>
      </c:catAx>
      <c:valAx>
        <c:axId val="4624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68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интеллект'!$Y$18:$Y$20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интеллект'!$Z$18:$Z$20</c:f>
              <c:numCache>
                <c:formatCode>0%</c:formatCode>
                <c:ptCount val="3"/>
                <c:pt idx="0">
                  <c:v>0.12</c:v>
                </c:pt>
                <c:pt idx="1">
                  <c:v>0.52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7-D444-854E-94E02CE7E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5181247"/>
        <c:axId val="1815961535"/>
        <c:axId val="0"/>
      </c:bar3DChart>
      <c:catAx>
        <c:axId val="1815181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5961535"/>
        <c:crosses val="autoZero"/>
        <c:auto val="1"/>
        <c:lblAlgn val="ctr"/>
        <c:lblOffset val="100"/>
        <c:noMultiLvlLbl val="0"/>
      </c:catAx>
      <c:valAx>
        <c:axId val="1815961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51812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интеллект'!$Y$24:$Y$26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интеллект'!$Z$24:$Z$26</c:f>
              <c:numCache>
                <c:formatCode>0%</c:formatCode>
                <c:ptCount val="3"/>
                <c:pt idx="0">
                  <c:v>0.12</c:v>
                </c:pt>
                <c:pt idx="1">
                  <c:v>0.6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0-E440-8C54-1F77183CF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6275935"/>
        <c:axId val="1816252799"/>
        <c:axId val="0"/>
      </c:bar3DChart>
      <c:catAx>
        <c:axId val="1816275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6252799"/>
        <c:crosses val="autoZero"/>
        <c:auto val="1"/>
        <c:lblAlgn val="ctr"/>
        <c:lblOffset val="100"/>
        <c:noMultiLvlLbl val="0"/>
      </c:catAx>
      <c:valAx>
        <c:axId val="181625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6275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интеллект'!$Y$30:$Y$32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интеллект'!$Z$30:$Z$32</c:f>
              <c:numCache>
                <c:formatCode>0%</c:formatCode>
                <c:ptCount val="3"/>
                <c:pt idx="0">
                  <c:v>0.1</c:v>
                </c:pt>
                <c:pt idx="1">
                  <c:v>0.8</c:v>
                </c:pt>
                <c:pt idx="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12-8140-93E1-069BFFC0C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397119"/>
        <c:axId val="1861398847"/>
        <c:axId val="0"/>
      </c:bar3DChart>
      <c:catAx>
        <c:axId val="1861397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61398847"/>
        <c:crosses val="autoZero"/>
        <c:auto val="1"/>
        <c:lblAlgn val="ctr"/>
        <c:lblOffset val="100"/>
        <c:noMultiLvlLbl val="0"/>
      </c:catAx>
      <c:valAx>
        <c:axId val="186139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61397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интеллект'!$Y$36:$Y$38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интеллект'!$Z$36:$Z$38</c:f>
              <c:numCache>
                <c:formatCode>0%</c:formatCode>
                <c:ptCount val="3"/>
                <c:pt idx="0">
                  <c:v>0.12</c:v>
                </c:pt>
                <c:pt idx="1">
                  <c:v>0.52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1449-8669-3A0CABFA2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210735"/>
        <c:axId val="1837213087"/>
        <c:axId val="0"/>
      </c:bar3DChart>
      <c:catAx>
        <c:axId val="183721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37213087"/>
        <c:crosses val="autoZero"/>
        <c:auto val="1"/>
        <c:lblAlgn val="ctr"/>
        <c:lblOffset val="100"/>
        <c:noMultiLvlLbl val="0"/>
      </c:catAx>
      <c:valAx>
        <c:axId val="18372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372107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'Эмоц. интеллект'!$Y$41:$Y$43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'Эмоц. интеллект'!$Z$41:$Z$43</c:f>
              <c:numCache>
                <c:formatCode>0%</c:formatCode>
                <c:ptCount val="3"/>
                <c:pt idx="0">
                  <c:v>0.06</c:v>
                </c:pt>
                <c:pt idx="1">
                  <c:v>0.84</c:v>
                </c:pt>
                <c:pt idx="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D8-A343-9DB0-D576EF16E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3838655"/>
        <c:axId val="1641917919"/>
        <c:axId val="0"/>
      </c:bar3DChart>
      <c:catAx>
        <c:axId val="1343838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41917919"/>
        <c:crosses val="autoZero"/>
        <c:auto val="1"/>
        <c:lblAlgn val="ctr"/>
        <c:lblOffset val="100"/>
        <c:noMultiLvlLbl val="0"/>
      </c:catAx>
      <c:valAx>
        <c:axId val="1641917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43838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'Спект пси здоровья'!$Y$6:$Y$8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'Спект пси здоровья'!$Z$6:$Z$8</c:f>
              <c:numCache>
                <c:formatCode>0%</c:formatCode>
                <c:ptCount val="3"/>
                <c:pt idx="0">
                  <c:v>0.44</c:v>
                </c:pt>
                <c:pt idx="1">
                  <c:v>0.42</c:v>
                </c:pt>
                <c:pt idx="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D4-D448-B1A7-9CBB71EC0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720416"/>
        <c:axId val="1861425503"/>
        <c:axId val="0"/>
      </c:bar3DChart>
      <c:catAx>
        <c:axId val="4472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61425503"/>
        <c:crosses val="autoZero"/>
        <c:auto val="1"/>
        <c:lblAlgn val="ctr"/>
        <c:lblOffset val="100"/>
        <c:noMultiLvlLbl val="0"/>
      </c:catAx>
      <c:valAx>
        <c:axId val="1861425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720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'Спект пси здоровья'!$Y$19:$Y$21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'Спект пси здоровья'!$Z$19:$Z$21</c:f>
              <c:numCache>
                <c:formatCode>0%</c:formatCode>
                <c:ptCount val="3"/>
                <c:pt idx="0">
                  <c:v>0.62</c:v>
                </c:pt>
                <c:pt idx="1">
                  <c:v>0.24</c:v>
                </c:pt>
                <c:pt idx="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E-4F43-84BF-F617204C9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431807"/>
        <c:axId val="1837420479"/>
        <c:axId val="0"/>
      </c:bar3DChart>
      <c:catAx>
        <c:axId val="183743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37420479"/>
        <c:crosses val="autoZero"/>
        <c:auto val="1"/>
        <c:lblAlgn val="ctr"/>
        <c:lblOffset val="100"/>
        <c:noMultiLvlLbl val="0"/>
      </c:catAx>
      <c:valAx>
        <c:axId val="1837420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37431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'Спект пси здоровья'!$Y$31:$Y$33</c:f>
              <c:strCache>
                <c:ptCount val="3"/>
                <c:pt idx="0">
                  <c:v>низкий</c:v>
                </c:pt>
                <c:pt idx="1">
                  <c:v>средний</c:v>
                </c:pt>
                <c:pt idx="2">
                  <c:v>высокий</c:v>
                </c:pt>
              </c:strCache>
            </c:strRef>
          </c:cat>
          <c:val>
            <c:numRef>
              <c:f>'Спект пси здоровья'!$Z$31:$Z$33</c:f>
              <c:numCache>
                <c:formatCode>0%</c:formatCode>
                <c:ptCount val="3"/>
                <c:pt idx="0">
                  <c:v>0.26</c:v>
                </c:pt>
                <c:pt idx="1">
                  <c:v>0.57999999999999996</c:v>
                </c:pt>
                <c:pt idx="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B-814D-90CE-94D16E85E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88418623"/>
        <c:axId val="1930208447"/>
        <c:axId val="0"/>
      </c:bar3DChart>
      <c:catAx>
        <c:axId val="1888418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30208447"/>
        <c:crosses val="autoZero"/>
        <c:auto val="1"/>
        <c:lblAlgn val="ctr"/>
        <c:lblOffset val="100"/>
        <c:noMultiLvlLbl val="0"/>
      </c:catAx>
      <c:valAx>
        <c:axId val="1930208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884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'Спект пси здоровья'!$Y$42:$Y$46</c:f>
              <c:strCache>
                <c:ptCount val="5"/>
                <c:pt idx="0">
                  <c:v>очень низкий</c:v>
                </c:pt>
                <c:pt idx="1">
                  <c:v>ниже среднего</c:v>
                </c:pt>
                <c:pt idx="2">
                  <c:v>средний</c:v>
                </c:pt>
                <c:pt idx="3">
                  <c:v>выше среднего</c:v>
                </c:pt>
                <c:pt idx="4">
                  <c:v>высокий</c:v>
                </c:pt>
              </c:strCache>
            </c:strRef>
          </c:cat>
          <c:val>
            <c:numRef>
              <c:f>'Спект пси здоровья'!$Z$42:$Z$46</c:f>
              <c:numCache>
                <c:formatCode>0%</c:formatCode>
                <c:ptCount val="5"/>
                <c:pt idx="0">
                  <c:v>0.04</c:v>
                </c:pt>
                <c:pt idx="1">
                  <c:v>0.36</c:v>
                </c:pt>
                <c:pt idx="2">
                  <c:v>0.22</c:v>
                </c:pt>
                <c:pt idx="3">
                  <c:v>0.22</c:v>
                </c:pt>
                <c:pt idx="4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77-504E-8A61-B2AADD311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8109263"/>
        <c:axId val="1838110991"/>
        <c:axId val="0"/>
      </c:bar3DChart>
      <c:catAx>
        <c:axId val="1838109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38110991"/>
        <c:crosses val="autoZero"/>
        <c:auto val="1"/>
        <c:lblAlgn val="ctr"/>
        <c:lblOffset val="100"/>
        <c:noMultiLvlLbl val="0"/>
      </c:catAx>
      <c:valAx>
        <c:axId val="1838110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38109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'Спект пси здоровья'!$Y$61:$Y$63</c:f>
              <c:strCache>
                <c:ptCount val="3"/>
                <c:pt idx="0">
                  <c:v>Эмоциональное благополучие</c:v>
                </c:pt>
                <c:pt idx="1">
                  <c:v>Социальное благополучие</c:v>
                </c:pt>
                <c:pt idx="2">
                  <c:v>Психологическое благополучие</c:v>
                </c:pt>
              </c:strCache>
            </c:strRef>
          </c:cat>
          <c:val>
            <c:numRef>
              <c:f>'Спект пси здоровья'!$Z$61:$Z$63</c:f>
              <c:numCache>
                <c:formatCode>General</c:formatCode>
                <c:ptCount val="3"/>
                <c:pt idx="0">
                  <c:v>6.82</c:v>
                </c:pt>
                <c:pt idx="1">
                  <c:v>9.36</c:v>
                </c:pt>
                <c:pt idx="2">
                  <c:v>14.84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9-2E47-8FD5-AEA5E1E6A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84058991"/>
        <c:axId val="784043999"/>
        <c:axId val="0"/>
      </c:bar3DChart>
      <c:catAx>
        <c:axId val="7840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84043999"/>
        <c:crosses val="autoZero"/>
        <c:auto val="1"/>
        <c:lblAlgn val="ctr"/>
        <c:lblOffset val="100"/>
        <c:noMultiLvlLbl val="0"/>
      </c:catAx>
      <c:valAx>
        <c:axId val="78404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84058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6350</xdr:colOff>
      <xdr:row>7</xdr:row>
      <xdr:rowOff>12700</xdr:rowOff>
    </xdr:from>
    <xdr:to>
      <xdr:col>31</xdr:col>
      <xdr:colOff>273050</xdr:colOff>
      <xdr:row>23</xdr:row>
      <xdr:rowOff>114300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B478B58-6952-30D9-DCB5-8AE1B7FA7E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19050</xdr:colOff>
      <xdr:row>11</xdr:row>
      <xdr:rowOff>0</xdr:rowOff>
    </xdr:from>
    <xdr:to>
      <xdr:col>49</xdr:col>
      <xdr:colOff>107950</xdr:colOff>
      <xdr:row>27</xdr:row>
      <xdr:rowOff>101600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5A4BE511-86FF-40AF-023D-AB1CE285A6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6350</xdr:colOff>
      <xdr:row>28</xdr:row>
      <xdr:rowOff>38100</xdr:rowOff>
    </xdr:from>
    <xdr:to>
      <xdr:col>51</xdr:col>
      <xdr:colOff>565150</xdr:colOff>
      <xdr:row>44</xdr:row>
      <xdr:rowOff>139700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E211D3E-8723-B05C-3744-C0C9C9D2DE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49</xdr:col>
      <xdr:colOff>31750</xdr:colOff>
      <xdr:row>45</xdr:row>
      <xdr:rowOff>127000</xdr:rowOff>
    </xdr:from>
    <xdr:to>
      <xdr:col>53</xdr:col>
      <xdr:colOff>742950</xdr:colOff>
      <xdr:row>62</xdr:row>
      <xdr:rowOff>63500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1462C754-B1C8-2E43-EBAD-3A5918EA8B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52</xdr:col>
      <xdr:colOff>0</xdr:colOff>
      <xdr:row>19</xdr:row>
      <xdr:rowOff>31750</xdr:rowOff>
    </xdr:from>
    <xdr:to>
      <xdr:col>56</xdr:col>
      <xdr:colOff>711200</xdr:colOff>
      <xdr:row>35</xdr:row>
      <xdr:rowOff>133350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8DA484EF-F587-D939-718C-E8FB67F7E6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6350</xdr:colOff>
      <xdr:row>8</xdr:row>
      <xdr:rowOff>133350</xdr:rowOff>
    </xdr:from>
    <xdr:to>
      <xdr:col>26</xdr:col>
      <xdr:colOff>273050</xdr:colOff>
      <xdr:row>25</xdr:row>
      <xdr:rowOff>69850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9B0CEBCB-1C9C-E8D5-AA4A-FF652184C4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209550</xdr:colOff>
      <xdr:row>1</xdr:row>
      <xdr:rowOff>171450</xdr:rowOff>
    </xdr:from>
    <xdr:to>
      <xdr:col>30</xdr:col>
      <xdr:colOff>920750</xdr:colOff>
      <xdr:row>18</xdr:row>
      <xdr:rowOff>82550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EB1936F-D103-E989-946E-6A15CD9364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946150</xdr:colOff>
      <xdr:row>11</xdr:row>
      <xdr:rowOff>44450</xdr:rowOff>
    </xdr:from>
    <xdr:to>
      <xdr:col>35</xdr:col>
      <xdr:colOff>692150</xdr:colOff>
      <xdr:row>27</xdr:row>
      <xdr:rowOff>146050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519B0C1F-B056-6F72-3BD1-2EE57EDB23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36</xdr:col>
      <xdr:colOff>6350</xdr:colOff>
      <xdr:row>16</xdr:row>
      <xdr:rowOff>133350</xdr:rowOff>
    </xdr:from>
    <xdr:to>
      <xdr:col>40</xdr:col>
      <xdr:colOff>717550</xdr:colOff>
      <xdr:row>33</xdr:row>
      <xdr:rowOff>69850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A46E893-AE85-DECD-D2DC-E49326FE41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222250</xdr:colOff>
      <xdr:row>22</xdr:row>
      <xdr:rowOff>6350</xdr:rowOff>
    </xdr:from>
    <xdr:to>
      <xdr:col>30</xdr:col>
      <xdr:colOff>933450</xdr:colOff>
      <xdr:row>38</xdr:row>
      <xdr:rowOff>107950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5D2672DB-C2D6-7098-4D60-8863AD246F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6350</xdr:colOff>
      <xdr:row>28</xdr:row>
      <xdr:rowOff>107950</xdr:rowOff>
    </xdr:from>
    <xdr:to>
      <xdr:col>35</xdr:col>
      <xdr:colOff>717550</xdr:colOff>
      <xdr:row>45</xdr:row>
      <xdr:rowOff>44450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8EC0FE31-9A8C-1402-ADF8-D11087E179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36</xdr:col>
      <xdr:colOff>19050</xdr:colOff>
      <xdr:row>34</xdr:row>
      <xdr:rowOff>133350</xdr:rowOff>
    </xdr:from>
    <xdr:to>
      <xdr:col>40</xdr:col>
      <xdr:colOff>730250</xdr:colOff>
      <xdr:row>51</xdr:row>
      <xdr:rowOff>69850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7593026F-34CF-F35B-EFE5-D73B43DFD1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184150</xdr:colOff>
      <xdr:row>40</xdr:row>
      <xdr:rowOff>6350</xdr:rowOff>
    </xdr:from>
    <xdr:to>
      <xdr:col>30</xdr:col>
      <xdr:colOff>895350</xdr:colOff>
      <xdr:row>56</xdr:row>
      <xdr:rowOff>107950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8ABFD851-F156-AA51-01BD-26A7D64DCF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69850</xdr:colOff>
      <xdr:row>1</xdr:row>
      <xdr:rowOff>6350</xdr:rowOff>
    </xdr:from>
    <xdr:to>
      <xdr:col>30</xdr:col>
      <xdr:colOff>781050</xdr:colOff>
      <xdr:row>17</xdr:row>
      <xdr:rowOff>107950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905724F-4F67-8D19-95CA-76DA3A4A1C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69850</xdr:colOff>
      <xdr:row>18</xdr:row>
      <xdr:rowOff>19050</xdr:rowOff>
    </xdr:from>
    <xdr:to>
      <xdr:col>30</xdr:col>
      <xdr:colOff>781050</xdr:colOff>
      <xdr:row>34</xdr:row>
      <xdr:rowOff>120650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BE1D52FB-A6C8-2F97-87A2-03B2351507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19050</xdr:colOff>
      <xdr:row>27</xdr:row>
      <xdr:rowOff>44450</xdr:rowOff>
    </xdr:from>
    <xdr:to>
      <xdr:col>35</xdr:col>
      <xdr:colOff>730250</xdr:colOff>
      <xdr:row>43</xdr:row>
      <xdr:rowOff>146050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46CF5B1F-145F-1459-6B40-D44A0CA0EE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44450</xdr:colOff>
      <xdr:row>40</xdr:row>
      <xdr:rowOff>57150</xdr:rowOff>
    </xdr:from>
    <xdr:to>
      <xdr:col>30</xdr:col>
      <xdr:colOff>755650</xdr:colOff>
      <xdr:row>56</xdr:row>
      <xdr:rowOff>158750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63A4837B-B903-467E-CE51-5439B28BF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958850</xdr:colOff>
      <xdr:row>59</xdr:row>
      <xdr:rowOff>6350</xdr:rowOff>
    </xdr:from>
    <xdr:to>
      <xdr:col>31</xdr:col>
      <xdr:colOff>704850</xdr:colOff>
      <xdr:row>75</xdr:row>
      <xdr:rowOff>107950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60809A8E-DA80-2532-7FB0-523F6100A5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DA51" headerRowDxfId="154">
  <tableColumns count="105">
    <tableColumn id="1" xr3:uid="{00000000-0010-0000-0000-000001000000}" name="Отметка времени" dataDxfId="25"/>
    <tableColumn id="2" xr3:uid="{00000000-0010-0000-0000-000002000000}" name="Пол" dataDxfId="26"/>
    <tableColumn id="3" xr3:uid="{00000000-0010-0000-0000-000003000000}" name="Семейное положение" dataDxfId="153"/>
    <tableColumn id="4" xr3:uid="{00000000-0010-0000-0000-000004000000}" name="Образование" dataDxfId="152"/>
    <tableColumn id="5" xr3:uid="{00000000-0010-0000-0000-000005000000}" name="Трудовая или учебная деятельность (возможно отметить более одного варианта ответа)" dataDxfId="151"/>
    <tableColumn id="6" xr3:uid="{00000000-0010-0000-0000-000006000000}" name="Я напряжен(а) и взволнован(а) (взвинчен(-а)) "/>
    <tableColumn id="7" xr3:uid="{00000000-0010-0000-0000-000007000000}" name="У меня ком в горле, и (или) я ощущаю сухость во рту"/>
    <tableColumn id="8" xr3:uid="{00000000-0010-0000-0000-000008000000}" name="Я перегружен(а) работой. Мне совсем не хватает времени."/>
    <tableColumn id="9" xr3:uid="{00000000-0010-0000-0000-000009000000}" name="Я проглатываю пищу или забываю поесть."/>
    <tableColumn id="10" xr3:uid="{00000000-0010-0000-0000-00000A000000}" name="После работы я не могу отключиться от мыслей о незавершенных делах, проблемах, планах; я «застреваю» на переживаниях рабочих ситуаций и нерешенных вопросов, обдумываю свои идеи снова и снова."/>
    <tableColumn id="11" xr3:uid="{00000000-0010-0000-0000-00000B000000}" name="Я чувствую себя одиноким(ой), изолированным(ой) и непонятым(ой)."/>
    <tableColumn id="12" xr3:uid="{00000000-0010-0000-0000-00000C000000}" name="Я страдаю от физического недомогания; у меня болит голова, напряжены мышцы шеи, боли в спине, спазмы в желудке."/>
    <tableColumn id="13" xr3:uid="{00000000-0010-0000-0000-00000D000000}" name="Я поглощен(а) мрачными мыслями, измучен(а) тревожными состояниями."/>
    <tableColumn id="14" xr3:uid="{00000000-0010-0000-0000-00000E000000}" name="Меня внезапно бросает то в жар, то в холод. "/>
    <tableColumn id="15" xr3:uid="{00000000-0010-0000-0000-00000F000000}" name="Я забываю о встречах или делах, которые должен(а) сделать или решить."/>
    <tableColumn id="16" xr3:uid="{00000000-0010-0000-0000-000010000000}" name="Я легко могу заплакать. "/>
    <tableColumn id="17" xr3:uid="{00000000-0010-0000-0000-000011000000}" name="Я чувствую себя уставшим человеком."/>
    <tableColumn id="18" xr3:uid="{00000000-0010-0000-0000-000012000000}" name="В трудной ситуации я крепко стискиваю зубы (или сжимаю кулаки)."/>
    <tableColumn id="19" xr3:uid="{00000000-0010-0000-0000-000013000000}" name="Я не спокоен / не спокойна."/>
    <tableColumn id="20" xr3:uid="{00000000-0010-0000-0000-000014000000}" name="Мне тяжело дышать, и (или) у меня внезапно перехватывает дыхание."/>
    <tableColumn id="21" xr3:uid="{00000000-0010-0000-0000-000015000000}" name="Я имею проблемы с пищеварением и с кишечником (боли, колики, расстройства или запоры)."/>
    <tableColumn id="22" xr3:uid="{00000000-0010-0000-0000-000016000000}" name="Я взволнован(а), обеспокоен(а) или смущен(а)."/>
    <tableColumn id="23" xr3:uid="{00000000-0010-0000-0000-000017000000}" name="Я легко пугаюсь; шум или шорох заставляет меня вздрагивать."/>
    <tableColumn id="24" xr3:uid="{00000000-0010-0000-0000-000018000000}" name="Мне необходимо более чем полчаса для того, чтобы заснуть."/>
    <tableColumn id="25" xr3:uid="{00000000-0010-0000-0000-000019000000}" name="Я сбит(а) с толку; мои мысли спутаны; мне не хватает сосредоточенности, и я не могу сконцентрировать внимание."/>
    <tableColumn id="26" xr3:uid="{00000000-0010-0000-0000-00001A000000}" name="У меня усталый вид; мешки или круги под глазами. "/>
    <tableColumn id="27" xr3:uid="{00000000-0010-0000-0000-00001B000000}" name="Я чувствую тяжесть на своих плечах. "/>
    <tableColumn id="28" xr3:uid="{00000000-0010-0000-0000-00001C000000}" name="Я встревожен(а). Мне необходимо постоянно двигаться; я не могу устоять на одном месте."/>
    <tableColumn id="29" xr3:uid="{00000000-0010-0000-0000-00001D000000}" name="Мне трудно контролировать свои поступки, эмоции, настроение или жесты."/>
    <tableColumn id="30" xr3:uid="{00000000-0010-0000-0000-00001E000000}" name="Я чувствую напряженность."/>
    <tableColumn id="31" xr3:uid="{00000000-0010-0000-0000-00001F000000}" name="Позволяю себе поделиться переживанием с другом/подругой. "/>
    <tableColumn id="32" xr3:uid="{00000000-0010-0000-0000-000020000000}" name="Стараюсь сделать все так, чтобы иметь возможность наилучшим образом решить проблему. "/>
    <tableColumn id="33" xr3:uid="{00000000-0010-0000-0000-000021000000}" name="Осуществляю поиск всех возможных решений, прежде чем что-либо предпринять. "/>
    <tableColumn id="34" xr3:uid="{00000000-0010-0000-0000-000022000000}" name="Пытаюсь отвлечься от проблемы. "/>
    <tableColumn id="35" xr3:uid="{00000000-0010-0000-0000-000023000000}" name="Принимаю сочувствие и понимание кого-либо. "/>
    <tableColumn id="36" xr3:uid="{00000000-0010-0000-0000-000024000000}" name="Делаю все возможное, чтобы не дать окружающим возможность увидеть, что мои дела плохи. "/>
    <tableColumn id="37" xr3:uid="{00000000-0010-0000-0000-000025000000}" name="Обсуждаю ситуацию с людьми, так как обсуждение помогает мне чувствовать себя лучше. "/>
    <tableColumn id="38" xr3:uid="{00000000-0010-0000-0000-000026000000}" name="Ставлю для себя ряд целей, позволяющих постепенно справиться с ситуацией. "/>
    <tableColumn id="39" xr3:uid="{00000000-0010-0000-0000-000027000000}" name="Очень тщательно взвешиваю возможности выбора. "/>
    <tableColumn id="40" xr3:uid="{00000000-0010-0000-0000-000028000000}" name="Мечтаю, фантазирую о лучших временах. "/>
    <tableColumn id="41" xr3:uid="{00000000-0010-0000-0000-000029000000}" name="Пытаюсь различными способами разрешить проблему, пока не найду наиболее под­ходящий. "/>
    <tableColumn id="42" xr3:uid="{00000000-0010-0000-0000-00002A000000}" name="Доверяю свои страхи родственнику или другу/подруге. "/>
    <tableColumn id="43" xr3:uid="{00000000-0010-0000-0000-00002B000000}" name="Больше времени, чем обычно, провожу один/одна. "/>
    <tableColumn id="44" xr3:uid="{00000000-0010-0000-0000-00002C000000}" name="Рассказываю людям о ситуации, так как только ее обсуждение помогает мне прийти к ее разрешению. "/>
    <tableColumn id="45" xr3:uid="{00000000-0010-0000-0000-00002D000000}" name="Думаю о том, что нужно сделать для того, чтобы исправить положение. "/>
    <tableColumn id="46" xr3:uid="{00000000-0010-0000-0000-00002E000000}" name="Сосредоточиваюсь полностью на решении проблемы. "/>
    <tableColumn id="47" xr3:uid="{00000000-0010-0000-0000-00002F000000}" name="Обдумываю про себя план действий. "/>
    <tableColumn id="48" xr3:uid="{00000000-0010-0000-0000-000030000000}" name="Смотрю телевизор дольше, чем обычно. "/>
    <tableColumn id="49" xr3:uid="{00000000-0010-0000-0000-000031000000}" name="Иду к кому-нибудь (другу/подруге или специалисту), чтобы он/она мне помог(-ла) чувствовать себя лучше. "/>
    <tableColumn id="50" xr3:uid="{00000000-0010-0000-0000-000032000000}" name="Проявляю упорство и борюсь за то, что мне нужно в этой ситуации. "/>
    <tableColumn id="51" xr3:uid="{00000000-0010-0000-0000-000033000000}" name="Избегаю общения с людьми. "/>
    <tableColumn id="52" xr3:uid="{00000000-0010-0000-0000-000034000000}" name="Переключаюсь на хобби или занимаюсь спортом, чтобы избежать проблемы. "/>
    <tableColumn id="53" xr3:uid="{00000000-0010-0000-0000-000035000000}" name="Иду к другу/подруге, чтобы он помог мне лучше осознать проблему. "/>
    <tableColumn id="54" xr3:uid="{00000000-0010-0000-0000-000036000000}" name="Иду к другу/подруге за советом – как исправить ситуацию. "/>
    <tableColumn id="55" xr3:uid="{00000000-0010-0000-0000-000037000000}" name="Принимаю сочувствие, взаимное понимание друзей, у которых та же проблема. "/>
    <tableColumn id="56" xr3:uid="{00000000-0010-0000-0000-000038000000}" name="Сплю больше обычного. "/>
    <tableColumn id="57" xr3:uid="{00000000-0010-0000-0000-000039000000}" name="Фантазирую о том, что все могло быть иначе. "/>
    <tableColumn id="58" xr3:uid="{00000000-0010-0000-0000-00003A000000}" name="Представляю себя героем/героиней книг или кино. "/>
    <tableColumn id="59" xr3:uid="{00000000-0010-0000-0000-00003B000000}" name="Пытаюсь решить проблему. "/>
    <tableColumn id="60" xr3:uid="{00000000-0010-0000-0000-00003C000000}" name="Хочу, чтобы люди оставили меня одного/одну. "/>
    <tableColumn id="61" xr3:uid="{00000000-0010-0000-0000-00003D000000}" name="Принимаю помощь от друга/подруги или родственника. "/>
    <tableColumn id="62" xr3:uid="{00000000-0010-0000-0000-00003E000000}" name="Ищу успокоение у тех, кто знает меня лучше. "/>
    <tableColumn id="63" xr3:uid="{00000000-0010-0000-0000-00003F000000}" name="Пытаюсь тщательно планировать свои действия, а не действовать импульсивно. "/>
    <tableColumn id="64" xr3:uid="{00000000-0010-0000-0000-000040000000}" name="Для меня очень важно, что я живу активной, здоровой, содержательной и полной жизнью, опирающейся на мои ценности." dataDxfId="150"/>
    <tableColumn id="65" xr3:uid="{00000000-0010-0000-0000-000041000000}" name="Я стремлюсь реализовать свой потенциал полностью." dataDxfId="149"/>
    <tableColumn id="66" xr3:uid="{00000000-0010-0000-0000-000042000000}" name="Я вовлечен в разносторонние и удовлетворяющие меня отношения." dataDxfId="148"/>
    <tableColumn id="67" xr3:uid="{00000000-0010-0000-0000-000043000000}" name="Я стремлюсь быть самым любящим человеком, насколько это возможно." dataDxfId="147"/>
    <tableColumn id="68" xr3:uid="{00000000-0010-0000-0000-000044000000}" name="В жизни я руководствуюсь скорее принципом «что я могу дать», чем принципом «что я могу получить»." dataDxfId="146"/>
    <tableColumn id="69" xr3:uid="{00000000-0010-0000-0000-000045000000}" name="Я обычно могу помогать другим без каких-либо условий или ожиданий." dataDxfId="145"/>
    <tableColumn id="70" xr3:uid="{00000000-0010-0000-0000-000046000000}" name="Я обычно верен себе и при этом учитываю требования ситуации." dataDxfId="144"/>
    <tableColumn id="71" xr3:uid="{00000000-0010-0000-0000-000047000000}" name="Я активно занимаюсь своим здоровьем." dataDxfId="143"/>
    <tableColumn id="72" xr3:uid="{00000000-0010-0000-0000-000048000000}" name="Я предвижу препятствия, которые могут помешать моим эмоциональным, телесным контактам и сексуальной близости." dataDxfId="142"/>
    <tableColumn id="73" xr3:uid="{00000000-0010-0000-0000-000049000000}" name="Я оставляю в прошлом негативные чувства, которые мешают мне примириться с этим прошлым." dataDxfId="141"/>
    <tableColumn id="74" xr3:uid="{00000000-0010-0000-0000-00004A000000}" name="Я работаю со своими мыслями и эмоциями так, чтобы поддерживать хорошее здоровье и обеспечить мое личностное развитие." dataDxfId="140"/>
    <tableColumn id="75" xr3:uid="{00000000-0010-0000-0000-00004B000000}" name="Я обращен лицом к реальности всегда, когда это возможно, и всегда предпринимаю нужные действия." dataDxfId="139"/>
    <tableColumn id="76" xr3:uid="{00000000-0010-0000-0000-00004C000000}" name="Я могу приспосабливаться гибко и изобретательно к ситуациям и переменам." dataDxfId="138"/>
    <tableColumn id="77" xr3:uid="{00000000-0010-0000-0000-00004D000000}" name="Я стремлюсь к сопереживающему принятию себя и других." dataDxfId="137"/>
    <tableColumn id="78" xr3:uid="{00000000-0010-0000-0000-00004E000000}" name="Я могу искренне слушать и сочувствовать другим людям." dataDxfId="136"/>
    <tableColumn id="79" xr3:uid="{00000000-0010-0000-0000-00004F000000}" name="Я могу легко адаптироваться к переменам." dataDxfId="135"/>
    <tableColumn id="80" xr3:uid="{00000000-0010-0000-0000-000050000000}" name="Обычно я наслаждаюсь жизнью, веселюсь и ощущаю беззаботность." dataDxfId="134"/>
    <tableColumn id="81" xr3:uid="{00000000-0010-0000-0000-000051000000}" name="Я могу установить и поддерживать нужную дистанцию в физических, сексуальных, эмоциональных, интеллектуальных и духовных отношениях с другими." dataDxfId="133"/>
    <tableColumn id="82" xr3:uid="{00000000-0010-0000-0000-000052000000}" name="Я активно прорабатываю любые зависимости, проблемы со здоровьем или травмирующие моменты, которые у меня есть." dataDxfId="132"/>
    <tableColumn id="83" xr3:uid="{00000000-0010-0000-0000-000053000000}" name="Я могу ясно и тактично обсуждать мои потребности и перспективы с другими." dataDxfId="131"/>
    <tableColumn id="84" xr3:uid="{00000000-0010-0000-0000-000054000000}" name="Как правило, я понимаю, какую эмоцию испытываю" dataDxfId="130"/>
    <tableColumn id="85" xr3:uid="{00000000-0010-0000-0000-000055000000}" name="У меня обычно не получается повлиять на эмоциональное состояние своего собеседника." dataDxfId="129"/>
    <tableColumn id="86" xr3:uid="{00000000-0010-0000-0000-000056000000}" name="Я понимаю душевное состояние некоторых людей без слов." dataDxfId="128"/>
    <tableColumn id="87" xr3:uid="{00000000-0010-0000-0000-000057000000}" name="Я не умею управлять эмоциями других людей." dataDxfId="127"/>
    <tableColumn id="88" xr3:uid="{00000000-0010-0000-0000-000058000000}" name="У меня бывают чувства, которые я не могу точно определить." dataDxfId="126"/>
    <tableColumn id="89" xr3:uid="{00000000-0010-0000-0000-000059000000}" name="Когда я раздражаюсь, то не могу сдержаться и говорю все, что думаю." dataDxfId="125"/>
    <tableColumn id="90" xr3:uid="{00000000-0010-0000-0000-00005A000000}" name="Глядя на человека, я легко могу понять его эмоциональное состояние." dataDxfId="124"/>
    <tableColumn id="91" xr3:uid="{00000000-0010-0000-0000-00005B000000}" name="Я умею контролировать свои эмоции." dataDxfId="123"/>
    <tableColumn id="92" xr3:uid="{00000000-0010-0000-0000-00005C000000}" name="Насколько часто Вы чувствовали Счастье?" dataDxfId="122"/>
    <tableColumn id="93" xr3:uid="{00000000-0010-0000-0000-00005D000000}" name="Насколько часто Вы чувствовали Интерес к жизни?" dataDxfId="121"/>
    <tableColumn id="94" xr3:uid="{00000000-0010-0000-0000-00005E000000}" name="Насколько часто Вы чувствовали Удовлетворение жизнью?" dataDxfId="120"/>
    <tableColumn id="95" xr3:uid="{00000000-0010-0000-0000-00005F000000}" name="Насколько часто Вы чувствовали, что Вы можете сделать что-то важное для общества?" dataDxfId="119"/>
    <tableColumn id="96" xr3:uid="{00000000-0010-0000-0000-000060000000}" name="Насколько часто Вы чувствовали, что Вы являетесь частью общности (группы, коллектива, района и т.п.)?" dataDxfId="118"/>
    <tableColumn id="97" xr3:uid="{00000000-0010-0000-0000-000061000000}" name="Насколько часто Вы чувствовали, что жить в нашем обществе хорошо (или становится лучше) для всех людей?" dataDxfId="117"/>
    <tableColumn id="98" xr3:uid="{00000000-0010-0000-0000-000062000000}" name="Насколько часто Вы чувствовали, что люди по сути своей хорошие?" dataDxfId="116"/>
    <tableColumn id="99" xr3:uid="{00000000-0010-0000-0000-000063000000}" name="Насколько часто Вы чувствовали, что наше общество живет по разумным для Вас принципам?" dataDxfId="115"/>
    <tableColumn id="100" xr3:uid="{00000000-0010-0000-0000-000064000000}" name="Насколько часто Вы чувствовали, что Вы, по большей части, довольны самим(-ой) собой?" dataDxfId="114"/>
    <tableColumn id="101" xr3:uid="{00000000-0010-0000-0000-000065000000}" name="Насколько часто Вы чувствовали, что Вы успешно справляетесь со своими повседневными обязанностями?" dataDxfId="113"/>
    <tableColumn id="102" xr3:uid="{00000000-0010-0000-0000-000066000000}" name="Насколько часто Вы чувствовали, что Ваши отношения с другими людьми полны тепла и доверия?" dataDxfId="112"/>
    <tableColumn id="103" xr3:uid="{00000000-0010-0000-0000-000067000000}" name="Насколько часто Вы чувствовали, что Вы пережили что-то, благодаря чему Вы выросли сами над собой и стали лучше как человек?" dataDxfId="111"/>
    <tableColumn id="104" xr3:uid="{00000000-0010-0000-0000-000068000000}" name="Насколько часто Вы чувствовали, что Вы уверены в своем мнении и готовы выразить свои взгляды?" dataDxfId="110"/>
    <tableColumn id="105" xr3:uid="{00000000-0010-0000-0000-000069000000}" name="Насколько часто Вы чувствовали, что Ваша жизнь имеет определенное направление или смысл?" dataDxfId="109"/>
  </tableColumns>
  <tableStyleInfo name="Ответы на форму (1)-style" showFirstColumn="1" showLastColumn="1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859809-D5D7-C144-B30A-6F0E5ED6C8EE}" name="Form_Responses134" displayName="Form_Responses134" ref="A1:AC51" headerRowDxfId="108">
  <tableColumns count="29">
    <tableColumn id="1" xr3:uid="{3C364D5F-74FF-1048-84C1-67BD06D56E01}" name="Номер респондента"/>
    <tableColumn id="16" xr3:uid="{889C4EB6-C652-484E-A180-21D2B426303F}" name="Я напряжен(а) и взволнован(а) (взвинчен(-а)) "/>
    <tableColumn id="17" xr3:uid="{A80510EF-3579-F349-BA60-CFCF7EC4217E}" name="У меня ком в горле, и (или) я ощущаю сухость во рту"/>
    <tableColumn id="18" xr3:uid="{CB73E48C-7D57-654E-B4E5-173645609DBB}" name="Я перегружен(а) работой. Мне совсем не хватает времени."/>
    <tableColumn id="19" xr3:uid="{2BA13FC1-F569-A44C-A898-8475F7FECB08}" name="Я проглатываю пищу или забываю поесть."/>
    <tableColumn id="20" xr3:uid="{23554993-CA69-3345-A089-3015DF8DA468}" name="После работы я не могу отключиться от мыслей о незавершенных делах, проблемах, планах; я «застреваю» на переживаниях рабочих ситуаций и нерешенных вопросов, обдумываю свои идеи снова и снова."/>
    <tableColumn id="21" xr3:uid="{10D85A72-9D6B-4A4C-A16E-20B081551160}" name="Я чувствую себя одиноким(ой), изолированным(ой) и непонятым(ой)."/>
    <tableColumn id="22" xr3:uid="{04DCE1F1-479F-9346-990B-DB33E1D6A747}" name="Я страдаю от физического недомогания; у меня болит голова, напряжены мышцы шеи, боли в спине, спазмы в желудке."/>
    <tableColumn id="23" xr3:uid="{0D85A2C3-43DE-5C48-B1CB-12484C424448}" name="Я поглощен(а) мрачными мыслями, измучен(а) тревожными состояниями."/>
    <tableColumn id="24" xr3:uid="{EAD5531E-E67C-274E-8B3F-CB9983913F43}" name="Меня внезапно бросает то в жар, то в холод. "/>
    <tableColumn id="28" xr3:uid="{79718C1B-2D5F-D842-A26E-E786664147E1}" name="Я забываю о встречах или делах, которые должен(а) сделать или решить."/>
    <tableColumn id="25" xr3:uid="{E20BEFC7-AEE9-9845-9560-0C976A8E9C34}" name="Я легко могу заплакать. "/>
    <tableColumn id="26" xr3:uid="{0E686024-CB52-C646-9A07-3A72F4011863}" name="Я чувствую себя уставшим человеком."/>
    <tableColumn id="27" xr3:uid="{362DBFA4-D19A-7C40-923D-6DCD6584B336}" name="В трудной ситуации я крепко стискиваю зубы (или сжимаю кулаки)."/>
    <tableColumn id="10" xr3:uid="{3F42C928-F7BD-B848-8D03-9644EAFF755B}" name="Я не спокоен / не спокойна."/>
    <tableColumn id="11" xr3:uid="{97FDC4B7-4B6A-064C-A4C9-F59012DBEB7A}" name="Мне тяжело дышать, и (или) у меня внезапно перехватывает дыхание."/>
    <tableColumn id="12" xr3:uid="{ED50269F-0387-AF45-AF23-52BA8DE7BD4A}" name="Я имею проблемы с пищеварением и с кишечником (боли, колики, расстройства или запоры)."/>
    <tableColumn id="13" xr3:uid="{04FA2F2B-EE75-B44D-921D-9D31CD8EC1DB}" name="Я взволнован(а), обеспокоен(а) или смущен(а)."/>
    <tableColumn id="14" xr3:uid="{34D525A7-DD3E-124D-AE36-209486427E99}" name="Я легко пугаюсь; шум или шорох заставляет меня вздрагивать."/>
    <tableColumn id="15" xr3:uid="{C87BBA3F-6BF2-3F43-BAC1-C540169B7955}" name="Мне необходимо более чем полчаса для того, чтобы заснуть."/>
    <tableColumn id="7" xr3:uid="{22F3ACFC-3C63-1B40-86DD-3E7D1800B4E0}" name="Я сбит(а) с толку; мои мысли спутаны; мне не хватает сосредоточенности, и я не могу сконцентрировать внимание."/>
    <tableColumn id="8" xr3:uid="{E773FCD1-75F5-414B-A3BC-065C8DFD511D}" name="У меня усталый вид; мешки или круги под глазами. "/>
    <tableColumn id="9" xr3:uid="{D8AEF05B-E3FD-C84C-AF37-80E59D5EDB81}" name="Я чувствую тяжесть на своих плечах. "/>
    <tableColumn id="6" xr3:uid="{4DB60811-1045-1240-B225-849366925852}" name="Я встревожен(а). Мне необходимо постоянно двигаться; я не могу устоять на одном месте."/>
    <tableColumn id="5" xr3:uid="{BA98AB0C-57E1-6041-9D44-029DCC8CFADD}" name="Мне трудно контролировать свои поступки, эмоции, настроение или жесты."/>
    <tableColumn id="4" xr3:uid="{E6D6D7B9-B93E-5748-B199-6F04534407D6}" name="Я чувствую напряженность."/>
    <tableColumn id="2" xr3:uid="{BA4D85AF-5618-4D47-A00D-508540DA22D1}" name="Сумма баллов" dataDxfId="24">
      <calculatedColumnFormula>SUM(B2:Z2)</calculatedColumnFormula>
    </tableColumn>
    <tableColumn id="31" xr3:uid="{C8D88810-7862-4D41-A09B-AAD5562257F6}" name="Значение менее 99 - низк., 100---155 - сред., более 155 - высокий" dataDxfId="23">
      <calculatedColumnFormula array="1">_xlfn.IFS(AA2&lt;=99,"низкий",AND(AA2&gt;=100,AA2&lt;=155),"средний",AA2&gt;155,"высокий")</calculatedColumnFormula>
    </tableColumn>
    <tableColumn id="29" xr3:uid="{0C11419F-5863-404C-A1F2-03C202E233CF}" name="Описательная статистика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2FE8397-46C6-ED40-A962-070728AD3391}" name="Form_Responses135" displayName="Form_Responses135" ref="A1:AH51" headerRowDxfId="107">
  <tableColumns count="34">
    <tableColumn id="1" xr3:uid="{7D0B1877-0DEF-AB42-8CDE-6F24E165A2B1}" name="Номер респондента" dataDxfId="106"/>
    <tableColumn id="31" xr3:uid="{62C3A558-8F68-4749-87AD-4213DFA87525}" name="1" dataDxfId="105"/>
    <tableColumn id="32" xr3:uid="{DE84E464-7E52-714B-8B39-BE7081A06B09}" name="2" dataDxfId="104"/>
    <tableColumn id="33" xr3:uid="{96474A15-A2B6-DC41-962D-7C0ACDD02072}" name="3" dataDxfId="103"/>
    <tableColumn id="34" xr3:uid="{8867C0D7-F6DF-2D45-AFD6-F3D59EA06A5E}" name="4" dataDxfId="102"/>
    <tableColumn id="35" xr3:uid="{7787B84A-FA84-AB43-93FB-7B896ACF0B99}" name="5" dataDxfId="101"/>
    <tableColumn id="36" xr3:uid="{D16DC059-E93E-1C47-96F9-EF1B7C71DCAB}" name="6" dataDxfId="100"/>
    <tableColumn id="37" xr3:uid="{926290B5-EE76-374F-9377-9D398ECB7468}" name="7" dataDxfId="99"/>
    <tableColumn id="38" xr3:uid="{E2AFD104-AD92-3C4B-9C91-9110627D65FF}" name="8" dataDxfId="98"/>
    <tableColumn id="39" xr3:uid="{D766EAA6-AC03-D546-AEEA-716BA7304B6B}" name="9" dataDxfId="97"/>
    <tableColumn id="40" xr3:uid="{DA64DD1B-C6BC-B749-8C7B-CF57FA674DFE}" name="10" dataDxfId="96"/>
    <tableColumn id="41" xr3:uid="{73216E08-78E9-CB45-92D5-67DDC9A22780}" name="11" dataDxfId="95"/>
    <tableColumn id="42" xr3:uid="{D2608E34-D8E0-6D4A-A650-D3513595BA07}" name="12" dataDxfId="94"/>
    <tableColumn id="43" xr3:uid="{2B792C97-C8AC-3344-80C6-BCF7E9D2A377}" name="13" dataDxfId="93"/>
    <tableColumn id="44" xr3:uid="{E8B3A160-AB83-824F-8D80-0D002E0FBBB6}" name="14" dataDxfId="92"/>
    <tableColumn id="45" xr3:uid="{4DEF2BEA-E710-AE4D-B101-59F0F6D95476}" name="15" dataDxfId="91"/>
    <tableColumn id="46" xr3:uid="{43977EC4-54C7-2348-BB99-21555986FB0D}" name="16" dataDxfId="90"/>
    <tableColumn id="47" xr3:uid="{F1697F0C-E40A-C84D-879E-4035E1EEADCA}" name="17" dataDxfId="89"/>
    <tableColumn id="48" xr3:uid="{BF23DC40-B1E7-434D-86AA-51B409B5F4EC}" name="18" dataDxfId="88"/>
    <tableColumn id="49" xr3:uid="{B33935D2-EF84-6A46-93F3-6433DEB554B0}" name="19" dataDxfId="87"/>
    <tableColumn id="50" xr3:uid="{78261DA4-8183-8040-99F3-F4F851E3B27F}" name="20" dataDxfId="86"/>
    <tableColumn id="51" xr3:uid="{75BEC4C9-EA54-2340-8199-E5D97C57D1F1}" name="21" dataDxfId="85"/>
    <tableColumn id="52" xr3:uid="{B02D53A2-AC3B-9F4D-B3C5-0BBF1C78D443}" name="22" dataDxfId="84"/>
    <tableColumn id="53" xr3:uid="{846F120E-E6AD-D84A-98AB-F5EFF7B1EA90}" name="23" dataDxfId="83"/>
    <tableColumn id="54" xr3:uid="{A97681A9-1157-0244-9029-A26F11924A82}" name="24" dataDxfId="82"/>
    <tableColumn id="55" xr3:uid="{749E850A-2307-CB41-ADAE-9DD96324B89B}" name="25" dataDxfId="81"/>
    <tableColumn id="56" xr3:uid="{8A2DD2CE-C054-3545-A6A3-56A47A435205}" name="26" dataDxfId="80"/>
    <tableColumn id="57" xr3:uid="{EE41A79E-8A1C-7C48-8CF8-DECD3835113B}" name="27" dataDxfId="79"/>
    <tableColumn id="58" xr3:uid="{50FCE430-1789-E748-83A9-2629DF65F276}" name="28" dataDxfId="78"/>
    <tableColumn id="59" xr3:uid="{977113F4-B5BC-E54D-87E9-3B273CE67C73}" name="29" dataDxfId="77"/>
    <tableColumn id="60" xr3:uid="{61195FA4-D9C3-8A41-A4D6-22228EB0F938}" name="30" dataDxfId="76"/>
    <tableColumn id="61" xr3:uid="{AAD691A1-36BF-1841-B6B5-769390DE0A50}" name="31" dataDxfId="75"/>
    <tableColumn id="62" xr3:uid="{11529FB5-DEB3-CC46-A1A3-D860AC913A65}" name="32" dataDxfId="74"/>
    <tableColumn id="63" xr3:uid="{7078A612-F3D1-DB4E-BA5F-888CB2C68C90}" name="33" dataDxfId="73"/>
  </tableColumns>
  <tableStyleInfo name="Ответы на форму (1)-style" showFirstColumn="1" showLastColumn="1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09E0A23-4FBF-D94E-8CCC-0708B765B080}" name="Form_Responses136" displayName="Form_Responses136" ref="A1:W51">
  <tableColumns count="23">
    <tableColumn id="1" xr3:uid="{A17A2EAF-E05D-DD44-9BBD-E09503A6E558}" name="Номер респондента"/>
    <tableColumn id="64" xr3:uid="{E4EE06A2-1793-0146-A035-72E5810A4BEE}" name="Для меня очень важно, что я живу активной, здоровой, содержательной и полной жизнью, опирающейся на мои ценности." dataDxfId="72"/>
    <tableColumn id="65" xr3:uid="{02C05928-066B-134D-BADA-248BE80DC357}" name="Я стремлюсь реализовать свой потенциал полностью." dataDxfId="71"/>
    <tableColumn id="66" xr3:uid="{393D51C2-BBE4-5847-8E40-21E337A062AE}" name="Я вовлечен в разносторонние и удовлетворяющие меня отношения." dataDxfId="70"/>
    <tableColumn id="67" xr3:uid="{AEE1F19B-0B36-5147-B1E8-033F5FAA567C}" name="Я стремлюсь быть самым любящим человеком, насколько это возможно." dataDxfId="69"/>
    <tableColumn id="68" xr3:uid="{7832CB7C-A19B-3741-955D-E89D22272CDA}" name="В жизни я руководствуюсь скорее принципом «что я могу дать», чем принципом «что я могу получить»." dataDxfId="68"/>
    <tableColumn id="69" xr3:uid="{6F1170EA-DBB2-9443-962B-58683A81F553}" name="Я обычно могу помогать другим без каких-либо условий или ожиданий." dataDxfId="67"/>
    <tableColumn id="70" xr3:uid="{D8FF3573-0F77-344A-B619-1AC8D18D6D76}" name="Я обычно верен себе и при этом учитываю требования ситуации." dataDxfId="66"/>
    <tableColumn id="71" xr3:uid="{28ADCF9A-8C79-6D47-9FA7-80CA6083EE85}" name="Я активно занимаюсь своим здоровьем." dataDxfId="65"/>
    <tableColumn id="72" xr3:uid="{7503EF92-58F4-E14B-8F16-C37616CE924F}" name="Я предвижу препятствия, которые могут помешать моим эмоциональным, телесным контактам и сексуальной близости." dataDxfId="64"/>
    <tableColumn id="73" xr3:uid="{E016CF78-5AAA-414C-AFE9-ED0375B2AAE3}" name="Я оставляю в прошлом негативные чувства, которые мешают мне примириться с этим прошлым." dataDxfId="63"/>
    <tableColumn id="74" xr3:uid="{DDFFAC6E-25BB-6147-89A0-12F87034CDB9}" name="Я работаю со своими мыслями и эмоциями так, чтобы поддерживать хорошее здоровье и обеспечить мое личностное развитие." dataDxfId="62"/>
    <tableColumn id="75" xr3:uid="{9E403277-D479-9B49-8A0A-7462AE6312C5}" name="Я обращен лицом к реальности всегда, когда это возможно, и всегда предпринимаю нужные действия." dataDxfId="61"/>
    <tableColumn id="76" xr3:uid="{2A8D5661-1949-8544-9E86-090E2D71229D}" name="Я могу приспосабливаться гибко и изобретательно к ситуациям и переменам." dataDxfId="60"/>
    <tableColumn id="77" xr3:uid="{ADC30CFA-1609-5D46-837C-0BB0C0E2D4CB}" name="Я стремлюсь к сопереживающему принятию себя и других." dataDxfId="59"/>
    <tableColumn id="78" xr3:uid="{BF9B2106-FF6A-9E4F-84A6-71F591B5EB33}" name="Я могу искренне слушать и сочувствовать другим людям." dataDxfId="58"/>
    <tableColumn id="79" xr3:uid="{D4A6D3F4-AE39-CD45-AA4D-FC874A081496}" name="Я могу легко адаптироваться к переменам." dataDxfId="57"/>
    <tableColumn id="80" xr3:uid="{1F7B1519-7DF5-C54D-88D8-4888C097B02B}" name="Обычно я наслаждаюсь жизнью, веселюсь и ощущаю беззаботность." dataDxfId="56"/>
    <tableColumn id="81" xr3:uid="{3CCC185D-078E-3547-8E92-A3F9E4485979}" name="Я могу установить и поддерживать нужную дистанцию в физических, сексуальных, эмоциональных, интеллектуальных и духовных отношениях с другими." dataDxfId="55"/>
    <tableColumn id="82" xr3:uid="{1233C1FA-FBE1-324A-875E-894A43DD3596}" name="Я активно прорабатываю любые зависимости, проблемы со здоровьем или травмирующие моменты, которые у меня есть." dataDxfId="54"/>
    <tableColumn id="83" xr3:uid="{6377C9BD-7CC0-E24C-8517-2C7E2CCCD0BB}" name="Я могу ясно и тактично обсуждать мои потребности и перспективы с другими." dataDxfId="53"/>
    <tableColumn id="2" xr3:uid="{7D90004E-A5D8-9D4C-8107-3507E737E939}" name="Сумма баллов 20-140" dataDxfId="22">
      <calculatedColumnFormula>SUM(B2:U2)</calculatedColumnFormula>
    </tableColumn>
    <tableColumn id="4" xr3:uid="{7E265567-93BE-B74B-B2C7-83FBD3C8C840}" name="Значения 20-60 низкий, 61-100 средний, 101-140 высокий" dataDxfId="21">
      <calculatedColumnFormula array="1">_xlfn.IFS(AND(V2&gt;=20, V2&lt;=60),"низкий",AND(V2&gt;=61, V2&lt;=100),"средний",AND(V2&gt;=101, V2&lt;=140),"высокий")</calculatedColumnFormula>
    </tableColumn>
  </tableColumns>
  <tableStyleInfo showFirstColumn="1" showLastColumn="1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8517202-5C1D-5148-95CF-71ADA53990C8}" name="Form_Responses1367" displayName="Form_Responses1367" ref="A1:W51" headerRowDxfId="52">
  <tableColumns count="23">
    <tableColumn id="1" xr3:uid="{A4D4508E-ABF2-6040-9245-BFC5869D966F}" name="Номер респондента" dataDxfId="51"/>
    <tableColumn id="84" xr3:uid="{6B05FD3D-3AD4-1741-B9D9-41080BB6216D}" name="1" dataDxfId="50"/>
    <tableColumn id="85" xr3:uid="{B140E961-D5D8-B84B-BFF6-A11186947CB9}" name="2" dataDxfId="49"/>
    <tableColumn id="86" xr3:uid="{BDDEEDBD-CF2A-9049-8602-D04380186059}" name="3" dataDxfId="48"/>
    <tableColumn id="87" xr3:uid="{F2CE9309-683F-3D40-8A90-1B786DDCC57B}" name="4" dataDxfId="47"/>
    <tableColumn id="88" xr3:uid="{57465ECA-18F9-8C4C-8BE1-CA0B8A3F6F39}" name="5" dataDxfId="46"/>
    <tableColumn id="89" xr3:uid="{9CF2211B-C9BD-5B4D-8ADD-61A2FCEED913}" name="6" dataDxfId="45"/>
    <tableColumn id="90" xr3:uid="{6E164B05-3A98-2648-B9A9-DEB2CDBEAA32}" name="7" dataDxfId="44"/>
    <tableColumn id="91" xr3:uid="{D5BDE820-1137-FC41-B14A-5781A9B3AA57}" name="8" dataDxfId="43"/>
    <tableColumn id="2" xr3:uid="{AE0BD237-96E2-B246-A100-19B3AF6351D7}" name="Общий показатель" dataDxfId="20">
      <calculatedColumnFormula>L2+N2</calculatedColumnFormula>
    </tableColumn>
    <tableColumn id="9" xr3:uid="{014356CE-F938-A54E-B93B-9EE5EDD830ED}" name="Значение 8-16 низкий, 17-24 средний, 25-32 высокий" dataDxfId="19">
      <calculatedColumnFormula array="1">_xlfn.IFS(AND(J2&gt;=8, J2&lt;=16),"низкий",AND(J2&gt;=17, J2&lt;=24),"средний",AND(J2&gt;=25, J2&lt;=32),"высокий")</calculatedColumnFormula>
    </tableColumn>
    <tableColumn id="3" xr3:uid="{2134E9F3-2128-8744-87EF-8E891816B435}" name="МЭИ" dataDxfId="18">
      <calculatedColumnFormula>P2+R2</calculatedColumnFormula>
    </tableColumn>
    <tableColumn id="10" xr3:uid="{551B6F68-EA5F-4F43-BC3E-7C7B62D955A8}" name="Значение 4-8 низкий, 9-12 средний, 13-16 высокий" dataDxfId="17">
      <calculatedColumnFormula array="1">_xlfn.IFS(AND(L2&gt;=4, L2&lt;=8),"низкий",AND(L2&gt;=9, L2&lt;=12),"средний",AND(L2&gt;=13, L2&lt;=16),"высокий")</calculatedColumnFormula>
    </tableColumn>
    <tableColumn id="4" xr3:uid="{62529A9E-67CE-1144-8DC7-50D237E4CB8A}" name="ВЭИ" dataDxfId="16">
      <calculatedColumnFormula>T2+V2</calculatedColumnFormula>
    </tableColumn>
    <tableColumn id="11" xr3:uid="{CE57887B-2423-4B4B-8C0D-AB8D47060DAB}" name="Значение 4-8 низкий, 9-12 средний, 13-16 высокий2" dataDxfId="15">
      <calculatedColumnFormula array="1">_xlfn.IFS(AND(N2&gt;=4, N2&lt;=8),"низкий",AND(N2&gt;=9, N2&lt;=12),"средний",AND(N2&gt;=13, N2&lt;=16),"высокий")</calculatedColumnFormula>
    </tableColumn>
    <tableColumn id="5" xr3:uid="{78448288-98EF-8C45-9E1B-A1E6A1DF3A0C}" name="МП" dataDxfId="14">
      <calculatedColumnFormula>D2+H2</calculatedColumnFormula>
    </tableColumn>
    <tableColumn id="12" xr3:uid="{BC5B3C6D-336D-C446-8381-E957338B1F9E}" name="Значение 2-3 низкий, 4-6 средний, 7-8 высокий" dataDxfId="42"/>
    <tableColumn id="6" xr3:uid="{12BAD1F7-8ED5-CF4F-BC59-DB7B0FE22029}" name="МУ" dataDxfId="13">
      <calculatedColumnFormula>C2+E2</calculatedColumnFormula>
    </tableColumn>
    <tableColumn id="13" xr3:uid="{70987637-D57A-064A-A66F-8B66F04DF7AE}" name="Значение 2-3 низкий, 4-6 средний, 7-8 высокий2" dataDxfId="12">
      <calculatedColumnFormula array="1">_xlfn.IFS(AND(R2&gt;=2, R2&lt;=3),"низкий",AND(R2&gt;=4, R2&lt;=6),"средний",AND(R2&gt;=7, R2&lt;=8),"высокий")</calculatedColumnFormula>
    </tableColumn>
    <tableColumn id="7" xr3:uid="{BF25DF3E-5B57-AD40-8910-E7E779B9AFB9}" name="ВП" dataDxfId="11">
      <calculatedColumnFormula>B2+F2</calculatedColumnFormula>
    </tableColumn>
    <tableColumn id="14" xr3:uid="{9038E114-0895-BA4F-93FF-48A80C38BA4D}" name="Значение 2-3 низкий, 4-6 средний, 7-8 высокий3" dataDxfId="10">
      <calculatedColumnFormula array="1">_xlfn.IFS(AND(T2&gt;=2, T2&lt;=3),"низкий",AND(T2&gt;=4, T2&lt;=6),"средний",AND(T2&gt;=7, T2&lt;=8),"высокий")</calculatedColumnFormula>
    </tableColumn>
    <tableColumn id="8" xr3:uid="{D6F1E587-25CF-ED47-9467-CC766B14A46D}" name="ВУ" dataDxfId="9">
      <calculatedColumnFormula>G2+I2</calculatedColumnFormula>
    </tableColumn>
    <tableColumn id="15" xr3:uid="{2AB6D21B-0EBE-2B4B-8AC4-7D7765649A6D}" name="Значение 2-3 низкий, 4-6 средний, 7-8 высокий4" dataDxfId="8">
      <calculatedColumnFormula array="1">_xlfn.IFS(AND(V2&gt;=2, V2&lt;=3),"низкий",AND(V2&gt;=4, V2&lt;=6),"средний",AND(V2&gt;=7, V2&lt;=8),"высокий")</calculatedColumnFormula>
    </tableColumn>
  </tableColumns>
  <tableStyleInfo name="Ответы на форму (1)-style" showFirstColumn="1" showLastColumn="1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A8178F-8020-C849-82FE-93CC21F4DF25}" name="Form_Responses13" displayName="Form_Responses13" ref="A1:W51" headerRowDxfId="41">
  <tableColumns count="23">
    <tableColumn id="1" xr3:uid="{9ED4E15F-7B9C-A84C-830F-6A729FA0494D}" name="Номер респондента"/>
    <tableColumn id="92" xr3:uid="{A81320CB-6108-0449-951D-CD1D02DF1A7F}" name="1" dataDxfId="40"/>
    <tableColumn id="93" xr3:uid="{21197FE6-88C6-2841-9A79-6B0F33436BA2}" name="2" dataDxfId="39"/>
    <tableColumn id="94" xr3:uid="{993782AE-5EE9-254C-83C6-BD47F05450C9}" name="3" dataDxfId="38"/>
    <tableColumn id="95" xr3:uid="{3579A30F-9D54-6041-8946-06B7A18C32F5}" name="4" dataDxfId="37"/>
    <tableColumn id="96" xr3:uid="{EA973F39-E4E2-DA4C-AB58-234DE0B7B93D}" name="5" dataDxfId="36"/>
    <tableColumn id="97" xr3:uid="{02A0CA3C-EF20-9E4C-9474-823230B9014D}" name="6" dataDxfId="35"/>
    <tableColumn id="98" xr3:uid="{E68EB790-7CB1-2D46-B279-F6FD9C498518}" name="7" dataDxfId="34"/>
    <tableColumn id="99" xr3:uid="{0F951839-AAFB-454D-B622-C3EA09A987AE}" name="8" dataDxfId="33"/>
    <tableColumn id="100" xr3:uid="{1BB4BEEC-CBB4-4345-855F-F57CA3E1EF8B}" name="9" dataDxfId="32"/>
    <tableColumn id="101" xr3:uid="{359371C3-3046-A345-B6F9-CFB2586A321A}" name="10" dataDxfId="31"/>
    <tableColumn id="102" xr3:uid="{7502AA57-7641-9347-952C-E438F1778424}" name="11" dataDxfId="30"/>
    <tableColumn id="103" xr3:uid="{2F394BCF-9194-A04B-A462-21A93D5C80C6}" name="12" dataDxfId="29"/>
    <tableColumn id="104" xr3:uid="{29F3A660-5C18-3D4F-B0D5-4583779C373B}" name="13" dataDxfId="28"/>
    <tableColumn id="105" xr3:uid="{50DDDE76-A27A-E340-8398-2614D7C90FEE}" name="14" dataDxfId="27"/>
    <tableColumn id="2" xr3:uid="{0F77D15C-6EC1-4347-8798-2CBC024F5C4D}" name="Эмоц. Благополучие" dataDxfId="7">
      <calculatedColumnFormula>SUM(B2:D2)</calculatedColumnFormula>
    </tableColumn>
    <tableColumn id="7" xr3:uid="{45FF190E-1817-1B45-A872-4D81ED8C6715}" name="Значение 0-5 низкий, 6-10 средний, 11-15 высокий" dataDxfId="6">
      <calculatedColumnFormula array="1">_xlfn.IFS(AND(P2&gt;=0, P2&lt;=5),"низкий",AND(P2 &gt;=6, P2&lt;=10),"средний",AND(P2 &gt;=11, P2&lt;=15),"высокий")</calculatedColumnFormula>
    </tableColumn>
    <tableColumn id="3" xr3:uid="{0E3E0486-9CFE-0741-9888-75BD1331A89D}" name="Соц. Благополучие" dataDxfId="5">
      <calculatedColumnFormula>SUM(E2:I2)</calculatedColumnFormula>
    </tableColumn>
    <tableColumn id="8" xr3:uid="{7805E263-C9EA-B243-87DC-08A10E37A278}" name="Значение 0-8 низкий, 9-17 средний, 18-25 высокий" dataDxfId="4">
      <calculatedColumnFormula array="1">_xlfn.IFS(AND(R2&gt;=0, R2&lt;=8),"низкий",AND(R2&gt;=9, R2&lt;=17),"средний",AND(R2&gt;=18, R2&lt;=25),"высокий")</calculatedColumnFormula>
    </tableColumn>
    <tableColumn id="4" xr3:uid="{C70D8409-A437-A147-A6CE-4FFD0A2BE251}" name="Пси благополучие" dataDxfId="3">
      <calculatedColumnFormula>SUM(J2:O2)</calculatedColumnFormula>
    </tableColumn>
    <tableColumn id="9" xr3:uid="{1FF275A8-A1AC-574C-8752-656CD0BD54A5}" name="Значение 0-10 низкий, 11-20 средний, 21-30 высокий" dataDxfId="2">
      <calculatedColumnFormula array="1">_xlfn.IFS(AND(T2&gt;=0, T2&lt;=10),"низкий",AND(T2&gt;=11, T2&lt;=20),"средний",AND(T2&gt;=21, T2&lt;=30),"высокий")</calculatedColumnFormula>
    </tableColumn>
    <tableColumn id="5" xr3:uid="{DEAE6F83-5B6A-C843-AD79-8A4E8C251D0D}" name="Общий показатель" dataDxfId="1">
      <calculatedColumnFormula>SUM(P2:T2)</calculatedColumnFormula>
    </tableColumn>
    <tableColumn id="6" xr3:uid="{7C1AA47F-533D-7C48-A1BD-58270F1123E5}" name="Значение 0-8 оч низкий, 9-22 низкий и ниже среднего, 23-35 средний, 36-48 выше среднего, выше 49 высокий" dataDxfId="0">
      <calculatedColumnFormula array="1">_xlfn.IFS(AND(V2&gt;=0, V2&lt;=8),"очень низкий",AND(V2&gt;=9, V2&lt;=22),"низкий и ниже среднего",AND(V2&gt;=23, V2&lt;=35),"средний",AND(V2&gt;=36, V2&lt;=48),"выше среднего",V2&gt;=49,"высокий")</calculatedColumnFormula>
    </tableColumn>
  </tableColumns>
  <tableStyleInfo name="Ответы на форму (1)-style" showFirstColumn="1" showLastColumn="1" showRowStripes="1" showColumnStripes="1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A51"/>
  <sheetViews>
    <sheetView zoomScale="80" zoomScaleNormal="80" workbookViewId="0">
      <pane ySplit="1" topLeftCell="A2" activePane="bottomLeft" state="frozen"/>
      <selection pane="bottomLeft" activeCell="D58" sqref="D58"/>
    </sheetView>
  </sheetViews>
  <sheetFormatPr baseColWidth="10" defaultColWidth="12.6640625" defaultRowHeight="13" x14ac:dyDescent="0.15"/>
  <cols>
    <col min="1" max="1" width="16.83203125" bestFit="1" customWidth="1"/>
    <col min="2" max="2" width="9" customWidth="1"/>
    <col min="3" max="3" width="20" customWidth="1"/>
    <col min="4" max="4" width="54.1640625" customWidth="1"/>
    <col min="5" max="5" width="18" bestFit="1" customWidth="1"/>
    <col min="6" max="7" width="19.5" bestFit="1" customWidth="1"/>
    <col min="8" max="9" width="11.5" bestFit="1" customWidth="1"/>
    <col min="10" max="13" width="19.5" bestFit="1" customWidth="1"/>
    <col min="14" max="16" width="11.5" bestFit="1" customWidth="1"/>
    <col min="17" max="19" width="19.5" bestFit="1" customWidth="1"/>
    <col min="20" max="20" width="11.5" bestFit="1" customWidth="1"/>
    <col min="21" max="30" width="19.5" bestFit="1" customWidth="1"/>
    <col min="31" max="63" width="20.6640625" bestFit="1" customWidth="1"/>
    <col min="64" max="68" width="30.5" bestFit="1" customWidth="1"/>
    <col min="69" max="69" width="23.1640625" bestFit="1" customWidth="1"/>
    <col min="70" max="75" width="30.5" bestFit="1" customWidth="1"/>
    <col min="76" max="76" width="23.1640625" bestFit="1" customWidth="1"/>
    <col min="77" max="83" width="30.5" bestFit="1" customWidth="1"/>
    <col min="84" max="91" width="20.6640625" bestFit="1" customWidth="1"/>
    <col min="92" max="105" width="30.6640625" bestFit="1" customWidth="1"/>
    <col min="106" max="111" width="18.83203125" customWidth="1"/>
  </cols>
  <sheetData>
    <row r="1" spans="1:105" s="8" customFormat="1" x14ac:dyDescent="0.15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6</v>
      </c>
      <c r="H1" s="73" t="s">
        <v>7</v>
      </c>
      <c r="I1" s="73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3" t="s">
        <v>13</v>
      </c>
      <c r="O1" s="73" t="s">
        <v>14</v>
      </c>
      <c r="P1" s="73" t="s">
        <v>15</v>
      </c>
      <c r="Q1" s="73" t="s">
        <v>16</v>
      </c>
      <c r="R1" s="73" t="s">
        <v>17</v>
      </c>
      <c r="S1" s="73" t="s">
        <v>18</v>
      </c>
      <c r="T1" s="73" t="s">
        <v>19</v>
      </c>
      <c r="U1" s="73" t="s">
        <v>20</v>
      </c>
      <c r="V1" s="73" t="s">
        <v>21</v>
      </c>
      <c r="W1" s="73" t="s">
        <v>22</v>
      </c>
      <c r="X1" s="73" t="s">
        <v>23</v>
      </c>
      <c r="Y1" s="73" t="s">
        <v>24</v>
      </c>
      <c r="Z1" s="73" t="s">
        <v>25</v>
      </c>
      <c r="AA1" s="73" t="s">
        <v>26</v>
      </c>
      <c r="AB1" s="73" t="s">
        <v>27</v>
      </c>
      <c r="AC1" s="73" t="s">
        <v>28</v>
      </c>
      <c r="AD1" s="73" t="s">
        <v>29</v>
      </c>
      <c r="AE1" s="73" t="s">
        <v>30</v>
      </c>
      <c r="AF1" s="73" t="s">
        <v>31</v>
      </c>
      <c r="AG1" s="73" t="s">
        <v>32</v>
      </c>
      <c r="AH1" s="73" t="s">
        <v>33</v>
      </c>
      <c r="AI1" s="73" t="s">
        <v>34</v>
      </c>
      <c r="AJ1" s="73" t="s">
        <v>35</v>
      </c>
      <c r="AK1" s="73" t="s">
        <v>36</v>
      </c>
      <c r="AL1" s="73" t="s">
        <v>37</v>
      </c>
      <c r="AM1" s="73" t="s">
        <v>38</v>
      </c>
      <c r="AN1" s="73" t="s">
        <v>39</v>
      </c>
      <c r="AO1" s="73" t="s">
        <v>40</v>
      </c>
      <c r="AP1" s="73" t="s">
        <v>41</v>
      </c>
      <c r="AQ1" s="73" t="s">
        <v>42</v>
      </c>
      <c r="AR1" s="73" t="s">
        <v>43</v>
      </c>
      <c r="AS1" s="73" t="s">
        <v>44</v>
      </c>
      <c r="AT1" s="73" t="s">
        <v>45</v>
      </c>
      <c r="AU1" s="73" t="s">
        <v>46</v>
      </c>
      <c r="AV1" s="73" t="s">
        <v>47</v>
      </c>
      <c r="AW1" s="73" t="s">
        <v>48</v>
      </c>
      <c r="AX1" s="73" t="s">
        <v>49</v>
      </c>
      <c r="AY1" s="73" t="s">
        <v>50</v>
      </c>
      <c r="AZ1" s="73" t="s">
        <v>51</v>
      </c>
      <c r="BA1" s="73" t="s">
        <v>52</v>
      </c>
      <c r="BB1" s="73" t="s">
        <v>53</v>
      </c>
      <c r="BC1" s="73" t="s">
        <v>54</v>
      </c>
      <c r="BD1" s="73" t="s">
        <v>55</v>
      </c>
      <c r="BE1" s="73" t="s">
        <v>56</v>
      </c>
      <c r="BF1" s="73" t="s">
        <v>57</v>
      </c>
      <c r="BG1" s="73" t="s">
        <v>58</v>
      </c>
      <c r="BH1" s="73" t="s">
        <v>59</v>
      </c>
      <c r="BI1" s="73" t="s">
        <v>60</v>
      </c>
      <c r="BJ1" s="73" t="s">
        <v>61</v>
      </c>
      <c r="BK1" s="73" t="s">
        <v>62</v>
      </c>
      <c r="BL1" s="73" t="s">
        <v>63</v>
      </c>
      <c r="BM1" s="73" t="s">
        <v>64</v>
      </c>
      <c r="BN1" s="73" t="s">
        <v>65</v>
      </c>
      <c r="BO1" s="73" t="s">
        <v>66</v>
      </c>
      <c r="BP1" s="73" t="s">
        <v>67</v>
      </c>
      <c r="BQ1" s="73" t="s">
        <v>68</v>
      </c>
      <c r="BR1" s="73" t="s">
        <v>69</v>
      </c>
      <c r="BS1" s="73" t="s">
        <v>70</v>
      </c>
      <c r="BT1" s="73" t="s">
        <v>71</v>
      </c>
      <c r="BU1" s="73" t="s">
        <v>72</v>
      </c>
      <c r="BV1" s="73" t="s">
        <v>73</v>
      </c>
      <c r="BW1" s="73" t="s">
        <v>74</v>
      </c>
      <c r="BX1" s="73" t="s">
        <v>75</v>
      </c>
      <c r="BY1" s="73" t="s">
        <v>76</v>
      </c>
      <c r="BZ1" s="73" t="s">
        <v>77</v>
      </c>
      <c r="CA1" s="73" t="s">
        <v>78</v>
      </c>
      <c r="CB1" s="73" t="s">
        <v>79</v>
      </c>
      <c r="CC1" s="73" t="s">
        <v>80</v>
      </c>
      <c r="CD1" s="73" t="s">
        <v>81</v>
      </c>
      <c r="CE1" s="73" t="s">
        <v>82</v>
      </c>
      <c r="CF1" s="73" t="s">
        <v>83</v>
      </c>
      <c r="CG1" s="73" t="s">
        <v>84</v>
      </c>
      <c r="CH1" s="73" t="s">
        <v>85</v>
      </c>
      <c r="CI1" s="73" t="s">
        <v>86</v>
      </c>
      <c r="CJ1" s="73" t="s">
        <v>87</v>
      </c>
      <c r="CK1" s="73" t="s">
        <v>88</v>
      </c>
      <c r="CL1" s="73" t="s">
        <v>89</v>
      </c>
      <c r="CM1" s="73" t="s">
        <v>90</v>
      </c>
      <c r="CN1" s="73" t="s">
        <v>91</v>
      </c>
      <c r="CO1" s="73" t="s">
        <v>92</v>
      </c>
      <c r="CP1" s="73" t="s">
        <v>93</v>
      </c>
      <c r="CQ1" s="73" t="s">
        <v>94</v>
      </c>
      <c r="CR1" s="73" t="s">
        <v>95</v>
      </c>
      <c r="CS1" s="73" t="s">
        <v>96</v>
      </c>
      <c r="CT1" s="73" t="s">
        <v>97</v>
      </c>
      <c r="CU1" s="73" t="s">
        <v>98</v>
      </c>
      <c r="CV1" s="73" t="s">
        <v>99</v>
      </c>
      <c r="CW1" s="73" t="s">
        <v>100</v>
      </c>
      <c r="CX1" s="73" t="s">
        <v>101</v>
      </c>
      <c r="CY1" s="73" t="s">
        <v>102</v>
      </c>
      <c r="CZ1" s="73" t="s">
        <v>103</v>
      </c>
      <c r="DA1" s="73" t="s">
        <v>104</v>
      </c>
    </row>
    <row r="2" spans="1:105" x14ac:dyDescent="0.15">
      <c r="A2" s="114" t="s">
        <v>212</v>
      </c>
      <c r="B2" s="74" t="s">
        <v>105</v>
      </c>
      <c r="C2" s="74" t="s">
        <v>106</v>
      </c>
      <c r="D2" s="74" t="s">
        <v>107</v>
      </c>
      <c r="E2" s="74" t="s">
        <v>108</v>
      </c>
      <c r="F2" s="75" t="s">
        <v>109</v>
      </c>
      <c r="G2" s="75" t="s">
        <v>110</v>
      </c>
      <c r="H2" s="75" t="s">
        <v>111</v>
      </c>
      <c r="I2" s="75" t="s">
        <v>112</v>
      </c>
      <c r="J2" s="75" t="s">
        <v>109</v>
      </c>
      <c r="K2" s="75" t="s">
        <v>113</v>
      </c>
      <c r="L2" s="75" t="s">
        <v>111</v>
      </c>
      <c r="M2" s="75" t="s">
        <v>113</v>
      </c>
      <c r="N2" s="75" t="s">
        <v>110</v>
      </c>
      <c r="O2" s="75" t="s">
        <v>110</v>
      </c>
      <c r="P2" s="75" t="s">
        <v>114</v>
      </c>
      <c r="Q2" s="75" t="s">
        <v>109</v>
      </c>
      <c r="R2" s="75" t="s">
        <v>110</v>
      </c>
      <c r="S2" s="75" t="s">
        <v>109</v>
      </c>
      <c r="T2" s="75" t="s">
        <v>110</v>
      </c>
      <c r="U2" s="75" t="s">
        <v>112</v>
      </c>
      <c r="V2" s="75" t="s">
        <v>109</v>
      </c>
      <c r="W2" s="75" t="s">
        <v>110</v>
      </c>
      <c r="X2" s="75" t="s">
        <v>115</v>
      </c>
      <c r="Y2" s="75" t="s">
        <v>110</v>
      </c>
      <c r="Z2" s="75" t="s">
        <v>113</v>
      </c>
      <c r="AA2" s="75" t="s">
        <v>113</v>
      </c>
      <c r="AB2" s="75" t="s">
        <v>115</v>
      </c>
      <c r="AC2" s="75" t="s">
        <v>113</v>
      </c>
      <c r="AD2" s="75" t="s">
        <v>111</v>
      </c>
      <c r="AE2" s="76" t="s">
        <v>116</v>
      </c>
      <c r="AF2" s="76" t="s">
        <v>116</v>
      </c>
      <c r="AG2" s="76" t="s">
        <v>116</v>
      </c>
      <c r="AH2" s="76" t="s">
        <v>117</v>
      </c>
      <c r="AI2" s="76" t="s">
        <v>116</v>
      </c>
      <c r="AJ2" s="76" t="s">
        <v>117</v>
      </c>
      <c r="AK2" s="76" t="s">
        <v>116</v>
      </c>
      <c r="AL2" s="76" t="s">
        <v>116</v>
      </c>
      <c r="AM2" s="76" t="s">
        <v>116</v>
      </c>
      <c r="AN2" s="76" t="s">
        <v>117</v>
      </c>
      <c r="AO2" s="76" t="s">
        <v>116</v>
      </c>
      <c r="AP2" s="76" t="s">
        <v>117</v>
      </c>
      <c r="AQ2" s="76" t="s">
        <v>118</v>
      </c>
      <c r="AR2" s="76" t="s">
        <v>118</v>
      </c>
      <c r="AS2" s="76" t="s">
        <v>116</v>
      </c>
      <c r="AT2" s="76" t="s">
        <v>116</v>
      </c>
      <c r="AU2" s="76" t="s">
        <v>116</v>
      </c>
      <c r="AV2" s="76" t="s">
        <v>117</v>
      </c>
      <c r="AW2" s="76" t="s">
        <v>117</v>
      </c>
      <c r="AX2" s="76" t="s">
        <v>116</v>
      </c>
      <c r="AY2" s="76" t="s">
        <v>117</v>
      </c>
      <c r="AZ2" s="76" t="s">
        <v>117</v>
      </c>
      <c r="BA2" s="76" t="s">
        <v>117</v>
      </c>
      <c r="BB2" s="76" t="s">
        <v>117</v>
      </c>
      <c r="BC2" s="76" t="s">
        <v>116</v>
      </c>
      <c r="BD2" s="76" t="s">
        <v>117</v>
      </c>
      <c r="BE2" s="76" t="s">
        <v>117</v>
      </c>
      <c r="BF2" s="76" t="s">
        <v>117</v>
      </c>
      <c r="BG2" s="76" t="s">
        <v>116</v>
      </c>
      <c r="BH2" s="76" t="s">
        <v>117</v>
      </c>
      <c r="BI2" s="76" t="s">
        <v>116</v>
      </c>
      <c r="BJ2" s="76" t="s">
        <v>116</v>
      </c>
      <c r="BK2" s="76" t="s">
        <v>116</v>
      </c>
      <c r="BL2" s="77" t="s">
        <v>119</v>
      </c>
      <c r="BM2" s="77" t="s">
        <v>119</v>
      </c>
      <c r="BN2" s="77" t="s">
        <v>119</v>
      </c>
      <c r="BO2" s="77" t="s">
        <v>119</v>
      </c>
      <c r="BP2" s="77" t="s">
        <v>120</v>
      </c>
      <c r="BQ2" s="77" t="s">
        <v>120</v>
      </c>
      <c r="BR2" s="77" t="s">
        <v>119</v>
      </c>
      <c r="BS2" s="77" t="s">
        <v>119</v>
      </c>
      <c r="BT2" s="77" t="s">
        <v>119</v>
      </c>
      <c r="BU2" s="77" t="s">
        <v>119</v>
      </c>
      <c r="BV2" s="77" t="s">
        <v>119</v>
      </c>
      <c r="BW2" s="77" t="s">
        <v>119</v>
      </c>
      <c r="BX2" s="77" t="s">
        <v>119</v>
      </c>
      <c r="BY2" s="77" t="s">
        <v>119</v>
      </c>
      <c r="BZ2" s="77" t="s">
        <v>119</v>
      </c>
      <c r="CA2" s="77" t="s">
        <v>118</v>
      </c>
      <c r="CB2" s="77" t="s">
        <v>120</v>
      </c>
      <c r="CC2" s="77" t="s">
        <v>119</v>
      </c>
      <c r="CD2" s="77" t="s">
        <v>119</v>
      </c>
      <c r="CE2" s="77" t="s">
        <v>119</v>
      </c>
      <c r="CF2" s="78" t="s">
        <v>116</v>
      </c>
      <c r="CG2" s="78" t="s">
        <v>121</v>
      </c>
      <c r="CH2" s="78" t="s">
        <v>116</v>
      </c>
      <c r="CI2" s="78" t="s">
        <v>121</v>
      </c>
      <c r="CJ2" s="78" t="s">
        <v>121</v>
      </c>
      <c r="CK2" s="78" t="s">
        <v>120</v>
      </c>
      <c r="CL2" s="78" t="s">
        <v>116</v>
      </c>
      <c r="CM2" s="78" t="s">
        <v>116</v>
      </c>
      <c r="CN2" s="79" t="s">
        <v>122</v>
      </c>
      <c r="CO2" s="79" t="s">
        <v>122</v>
      </c>
      <c r="CP2" s="79" t="s">
        <v>122</v>
      </c>
      <c r="CQ2" s="79" t="s">
        <v>122</v>
      </c>
      <c r="CR2" s="79" t="s">
        <v>122</v>
      </c>
      <c r="CS2" s="79" t="s">
        <v>122</v>
      </c>
      <c r="CT2" s="79" t="s">
        <v>123</v>
      </c>
      <c r="CU2" s="79" t="s">
        <v>123</v>
      </c>
      <c r="CV2" s="79" t="s">
        <v>123</v>
      </c>
      <c r="CW2" s="79" t="s">
        <v>122</v>
      </c>
      <c r="CX2" s="79" t="s">
        <v>123</v>
      </c>
      <c r="CY2" s="79" t="s">
        <v>122</v>
      </c>
      <c r="CZ2" s="79" t="s">
        <v>122</v>
      </c>
      <c r="DA2" s="79" t="s">
        <v>122</v>
      </c>
    </row>
    <row r="3" spans="1:105" x14ac:dyDescent="0.15">
      <c r="A3" s="114" t="s">
        <v>213</v>
      </c>
      <c r="B3" s="74" t="s">
        <v>105</v>
      </c>
      <c r="C3" s="74" t="s">
        <v>124</v>
      </c>
      <c r="D3" s="74" t="s">
        <v>125</v>
      </c>
      <c r="E3" s="74" t="s">
        <v>126</v>
      </c>
      <c r="F3" s="75" t="s">
        <v>112</v>
      </c>
      <c r="G3" s="75" t="s">
        <v>113</v>
      </c>
      <c r="H3" s="75" t="s">
        <v>113</v>
      </c>
      <c r="I3" s="75" t="s">
        <v>110</v>
      </c>
      <c r="J3" s="75" t="s">
        <v>112</v>
      </c>
      <c r="K3" s="75" t="s">
        <v>115</v>
      </c>
      <c r="L3" s="75" t="s">
        <v>112</v>
      </c>
      <c r="M3" s="75" t="s">
        <v>115</v>
      </c>
      <c r="N3" s="75" t="s">
        <v>110</v>
      </c>
      <c r="O3" s="75" t="s">
        <v>110</v>
      </c>
      <c r="P3" s="75" t="s">
        <v>112</v>
      </c>
      <c r="Q3" s="75" t="s">
        <v>112</v>
      </c>
      <c r="R3" s="75" t="s">
        <v>110</v>
      </c>
      <c r="S3" s="75" t="s">
        <v>112</v>
      </c>
      <c r="T3" s="75" t="s">
        <v>110</v>
      </c>
      <c r="U3" s="75" t="s">
        <v>110</v>
      </c>
      <c r="V3" s="75" t="s">
        <v>111</v>
      </c>
      <c r="W3" s="75" t="s">
        <v>112</v>
      </c>
      <c r="X3" s="75" t="s">
        <v>111</v>
      </c>
      <c r="Y3" s="75" t="s">
        <v>112</v>
      </c>
      <c r="Z3" s="75" t="s">
        <v>110</v>
      </c>
      <c r="AA3" s="75" t="s">
        <v>112</v>
      </c>
      <c r="AB3" s="75" t="s">
        <v>113</v>
      </c>
      <c r="AC3" s="75" t="s">
        <v>109</v>
      </c>
      <c r="AD3" s="75" t="s">
        <v>109</v>
      </c>
      <c r="AE3" s="76" t="s">
        <v>118</v>
      </c>
      <c r="AF3" s="76" t="s">
        <v>116</v>
      </c>
      <c r="AG3" s="76" t="s">
        <v>116</v>
      </c>
      <c r="AH3" s="76" t="s">
        <v>118</v>
      </c>
      <c r="AI3" s="76" t="s">
        <v>116</v>
      </c>
      <c r="AJ3" s="76" t="s">
        <v>118</v>
      </c>
      <c r="AK3" s="76" t="s">
        <v>116</v>
      </c>
      <c r="AL3" s="76" t="s">
        <v>118</v>
      </c>
      <c r="AM3" s="76" t="s">
        <v>116</v>
      </c>
      <c r="AN3" s="76" t="s">
        <v>117</v>
      </c>
      <c r="AO3" s="76" t="s">
        <v>116</v>
      </c>
      <c r="AP3" s="76" t="s">
        <v>118</v>
      </c>
      <c r="AQ3" s="76" t="s">
        <v>116</v>
      </c>
      <c r="AR3" s="76" t="s">
        <v>117</v>
      </c>
      <c r="AS3" s="76" t="s">
        <v>116</v>
      </c>
      <c r="AT3" s="76" t="s">
        <v>118</v>
      </c>
      <c r="AU3" s="76" t="s">
        <v>116</v>
      </c>
      <c r="AV3" s="76" t="s">
        <v>117</v>
      </c>
      <c r="AW3" s="76" t="s">
        <v>117</v>
      </c>
      <c r="AX3" s="76" t="s">
        <v>118</v>
      </c>
      <c r="AY3" s="76" t="s">
        <v>118</v>
      </c>
      <c r="AZ3" s="76" t="s">
        <v>118</v>
      </c>
      <c r="BA3" s="76" t="s">
        <v>117</v>
      </c>
      <c r="BB3" s="76" t="s">
        <v>117</v>
      </c>
      <c r="BC3" s="76" t="s">
        <v>116</v>
      </c>
      <c r="BD3" s="76" t="s">
        <v>118</v>
      </c>
      <c r="BE3" s="76" t="s">
        <v>116</v>
      </c>
      <c r="BF3" s="76" t="s">
        <v>117</v>
      </c>
      <c r="BG3" s="76" t="s">
        <v>116</v>
      </c>
      <c r="BH3" s="76" t="s">
        <v>118</v>
      </c>
      <c r="BI3" s="76" t="s">
        <v>118</v>
      </c>
      <c r="BJ3" s="76" t="s">
        <v>116</v>
      </c>
      <c r="BK3" s="76" t="s">
        <v>116</v>
      </c>
      <c r="BL3" s="77" t="s">
        <v>119</v>
      </c>
      <c r="BM3" s="77" t="s">
        <v>120</v>
      </c>
      <c r="BN3" s="77" t="s">
        <v>119</v>
      </c>
      <c r="BO3" s="77" t="s">
        <v>120</v>
      </c>
      <c r="BP3" s="77" t="s">
        <v>127</v>
      </c>
      <c r="BQ3" s="77" t="s">
        <v>119</v>
      </c>
      <c r="BR3" s="77" t="s">
        <v>118</v>
      </c>
      <c r="BS3" s="77" t="s">
        <v>118</v>
      </c>
      <c r="BT3" s="77" t="s">
        <v>119</v>
      </c>
      <c r="BU3" s="77" t="s">
        <v>117</v>
      </c>
      <c r="BV3" s="77" t="s">
        <v>119</v>
      </c>
      <c r="BW3" s="77" t="s">
        <v>128</v>
      </c>
      <c r="BX3" s="77" t="s">
        <v>127</v>
      </c>
      <c r="BY3" s="77" t="s">
        <v>120</v>
      </c>
      <c r="BZ3" s="77" t="s">
        <v>120</v>
      </c>
      <c r="CA3" s="77" t="s">
        <v>127</v>
      </c>
      <c r="CB3" s="77" t="s">
        <v>129</v>
      </c>
      <c r="CC3" s="77" t="s">
        <v>118</v>
      </c>
      <c r="CD3" s="77" t="s">
        <v>120</v>
      </c>
      <c r="CE3" s="77" t="s">
        <v>120</v>
      </c>
      <c r="CF3" s="78" t="s">
        <v>120</v>
      </c>
      <c r="CG3" s="78" t="s">
        <v>128</v>
      </c>
      <c r="CH3" s="78" t="s">
        <v>120</v>
      </c>
      <c r="CI3" s="78" t="s">
        <v>128</v>
      </c>
      <c r="CJ3" s="78" t="s">
        <v>120</v>
      </c>
      <c r="CK3" s="78" t="s">
        <v>128</v>
      </c>
      <c r="CL3" s="78" t="s">
        <v>120</v>
      </c>
      <c r="CM3" s="78" t="s">
        <v>120</v>
      </c>
      <c r="CN3" s="79" t="s">
        <v>130</v>
      </c>
      <c r="CO3" s="79" t="s">
        <v>130</v>
      </c>
      <c r="CP3" s="79" t="s">
        <v>130</v>
      </c>
      <c r="CQ3" s="79" t="s">
        <v>110</v>
      </c>
      <c r="CR3" s="79" t="s">
        <v>131</v>
      </c>
      <c r="CS3" s="79" t="s">
        <v>130</v>
      </c>
      <c r="CT3" s="79" t="s">
        <v>131</v>
      </c>
      <c r="CU3" s="79" t="s">
        <v>110</v>
      </c>
      <c r="CV3" s="79" t="s">
        <v>131</v>
      </c>
      <c r="CW3" s="79" t="s">
        <v>122</v>
      </c>
      <c r="CX3" s="79" t="s">
        <v>123</v>
      </c>
      <c r="CY3" s="79" t="s">
        <v>122</v>
      </c>
      <c r="CZ3" s="79" t="s">
        <v>123</v>
      </c>
      <c r="DA3" s="79" t="s">
        <v>122</v>
      </c>
    </row>
    <row r="4" spans="1:105" x14ac:dyDescent="0.15">
      <c r="A4" s="114" t="s">
        <v>214</v>
      </c>
      <c r="B4" s="74" t="s">
        <v>105</v>
      </c>
      <c r="C4" s="74" t="s">
        <v>124</v>
      </c>
      <c r="D4" s="74" t="s">
        <v>132</v>
      </c>
      <c r="E4" s="74" t="s">
        <v>133</v>
      </c>
      <c r="F4" s="75" t="s">
        <v>115</v>
      </c>
      <c r="G4" s="75" t="s">
        <v>111</v>
      </c>
      <c r="H4" s="75" t="s">
        <v>113</v>
      </c>
      <c r="I4" s="75" t="s">
        <v>110</v>
      </c>
      <c r="J4" s="75" t="s">
        <v>113</v>
      </c>
      <c r="K4" s="75" t="s">
        <v>115</v>
      </c>
      <c r="L4" s="75" t="s">
        <v>111</v>
      </c>
      <c r="M4" s="75" t="s">
        <v>111</v>
      </c>
      <c r="N4" s="75" t="s">
        <v>110</v>
      </c>
      <c r="O4" s="75" t="s">
        <v>115</v>
      </c>
      <c r="P4" s="75" t="s">
        <v>112</v>
      </c>
      <c r="Q4" s="75" t="s">
        <v>109</v>
      </c>
      <c r="R4" s="75" t="s">
        <v>113</v>
      </c>
      <c r="S4" s="75" t="s">
        <v>111</v>
      </c>
      <c r="T4" s="75" t="s">
        <v>115</v>
      </c>
      <c r="U4" s="75" t="s">
        <v>113</v>
      </c>
      <c r="V4" s="75" t="s">
        <v>115</v>
      </c>
      <c r="W4" s="75" t="s">
        <v>110</v>
      </c>
      <c r="X4" s="75" t="s">
        <v>112</v>
      </c>
      <c r="Y4" s="75" t="s">
        <v>111</v>
      </c>
      <c r="Z4" s="75" t="s">
        <v>110</v>
      </c>
      <c r="AA4" s="75" t="s">
        <v>110</v>
      </c>
      <c r="AB4" s="75" t="s">
        <v>115</v>
      </c>
      <c r="AC4" s="75" t="s">
        <v>112</v>
      </c>
      <c r="AD4" s="75" t="s">
        <v>109</v>
      </c>
      <c r="AE4" s="76" t="s">
        <v>116</v>
      </c>
      <c r="AF4" s="76" t="s">
        <v>116</v>
      </c>
      <c r="AG4" s="76" t="s">
        <v>118</v>
      </c>
      <c r="AH4" s="76" t="s">
        <v>118</v>
      </c>
      <c r="AI4" s="76" t="s">
        <v>116</v>
      </c>
      <c r="AJ4" s="76" t="s">
        <v>118</v>
      </c>
      <c r="AK4" s="76" t="s">
        <v>116</v>
      </c>
      <c r="AL4" s="76" t="s">
        <v>117</v>
      </c>
      <c r="AM4" s="76" t="s">
        <v>118</v>
      </c>
      <c r="AN4" s="76" t="s">
        <v>116</v>
      </c>
      <c r="AO4" s="76" t="s">
        <v>118</v>
      </c>
      <c r="AP4" s="76" t="s">
        <v>116</v>
      </c>
      <c r="AQ4" s="76" t="s">
        <v>117</v>
      </c>
      <c r="AR4" s="76" t="s">
        <v>118</v>
      </c>
      <c r="AS4" s="76" t="s">
        <v>117</v>
      </c>
      <c r="AT4" s="76" t="s">
        <v>118</v>
      </c>
      <c r="AU4" s="76" t="s">
        <v>118</v>
      </c>
      <c r="AV4" s="76" t="s">
        <v>118</v>
      </c>
      <c r="AW4" s="76" t="s">
        <v>116</v>
      </c>
      <c r="AX4" s="76" t="s">
        <v>117</v>
      </c>
      <c r="AY4" s="76" t="s">
        <v>118</v>
      </c>
      <c r="AZ4" s="76" t="s">
        <v>116</v>
      </c>
      <c r="BA4" s="76" t="s">
        <v>118</v>
      </c>
      <c r="BB4" s="76" t="s">
        <v>116</v>
      </c>
      <c r="BC4" s="76" t="s">
        <v>118</v>
      </c>
      <c r="BD4" s="76" t="s">
        <v>118</v>
      </c>
      <c r="BE4" s="76" t="s">
        <v>116</v>
      </c>
      <c r="BF4" s="76" t="s">
        <v>116</v>
      </c>
      <c r="BG4" s="76" t="s">
        <v>118</v>
      </c>
      <c r="BH4" s="76" t="s">
        <v>117</v>
      </c>
      <c r="BI4" s="76" t="s">
        <v>116</v>
      </c>
      <c r="BJ4" s="76" t="s">
        <v>118</v>
      </c>
      <c r="BK4" s="76" t="s">
        <v>117</v>
      </c>
      <c r="BL4" s="77" t="s">
        <v>128</v>
      </c>
      <c r="BM4" s="77" t="s">
        <v>118</v>
      </c>
      <c r="BN4" s="77" t="s">
        <v>127</v>
      </c>
      <c r="BO4" s="77" t="s">
        <v>118</v>
      </c>
      <c r="BP4" s="77" t="s">
        <v>128</v>
      </c>
      <c r="BQ4" s="77" t="s">
        <v>118</v>
      </c>
      <c r="BR4" s="77" t="s">
        <v>128</v>
      </c>
      <c r="BS4" s="77" t="s">
        <v>117</v>
      </c>
      <c r="BT4" s="77" t="s">
        <v>117</v>
      </c>
      <c r="BU4" s="77" t="s">
        <v>117</v>
      </c>
      <c r="BV4" s="77" t="s">
        <v>120</v>
      </c>
      <c r="BW4" s="77" t="s">
        <v>127</v>
      </c>
      <c r="BX4" s="77" t="s">
        <v>119</v>
      </c>
      <c r="BY4" s="77" t="s">
        <v>127</v>
      </c>
      <c r="BZ4" s="77" t="s">
        <v>119</v>
      </c>
      <c r="CA4" s="77" t="s">
        <v>118</v>
      </c>
      <c r="CB4" s="77" t="s">
        <v>127</v>
      </c>
      <c r="CC4" s="77" t="s">
        <v>119</v>
      </c>
      <c r="CD4" s="77" t="s">
        <v>127</v>
      </c>
      <c r="CE4" s="77" t="s">
        <v>119</v>
      </c>
      <c r="CF4" s="78" t="s">
        <v>116</v>
      </c>
      <c r="CG4" s="78" t="s">
        <v>128</v>
      </c>
      <c r="CH4" s="78" t="s">
        <v>116</v>
      </c>
      <c r="CI4" s="78" t="s">
        <v>128</v>
      </c>
      <c r="CJ4" s="78" t="s">
        <v>121</v>
      </c>
      <c r="CK4" s="78" t="s">
        <v>128</v>
      </c>
      <c r="CL4" s="78" t="s">
        <v>116</v>
      </c>
      <c r="CM4" s="78" t="s">
        <v>120</v>
      </c>
      <c r="CN4" s="79" t="s">
        <v>130</v>
      </c>
      <c r="CO4" s="79" t="s">
        <v>130</v>
      </c>
      <c r="CP4" s="79" t="s">
        <v>134</v>
      </c>
      <c r="CQ4" s="79" t="s">
        <v>123</v>
      </c>
      <c r="CR4" s="79" t="s">
        <v>122</v>
      </c>
      <c r="CS4" s="79" t="s">
        <v>130</v>
      </c>
      <c r="CT4" s="79" t="s">
        <v>110</v>
      </c>
      <c r="CU4" s="79" t="s">
        <v>131</v>
      </c>
      <c r="CV4" s="79" t="s">
        <v>131</v>
      </c>
      <c r="CW4" s="79" t="s">
        <v>131</v>
      </c>
      <c r="CX4" s="79" t="s">
        <v>130</v>
      </c>
      <c r="CY4" s="79" t="s">
        <v>123</v>
      </c>
      <c r="CZ4" s="79" t="s">
        <v>130</v>
      </c>
      <c r="DA4" s="79" t="s">
        <v>134</v>
      </c>
    </row>
    <row r="5" spans="1:105" x14ac:dyDescent="0.15">
      <c r="A5" s="114" t="s">
        <v>215</v>
      </c>
      <c r="B5" s="74" t="s">
        <v>105</v>
      </c>
      <c r="C5" s="74" t="s">
        <v>124</v>
      </c>
      <c r="D5" s="74" t="s">
        <v>107</v>
      </c>
      <c r="E5" s="74" t="s">
        <v>133</v>
      </c>
      <c r="F5" s="75" t="s">
        <v>112</v>
      </c>
      <c r="G5" s="75" t="s">
        <v>112</v>
      </c>
      <c r="H5" s="75" t="s">
        <v>135</v>
      </c>
      <c r="I5" s="75" t="s">
        <v>113</v>
      </c>
      <c r="J5" s="75" t="s">
        <v>113</v>
      </c>
      <c r="K5" s="75" t="s">
        <v>112</v>
      </c>
      <c r="L5" s="75" t="s">
        <v>112</v>
      </c>
      <c r="M5" s="75" t="s">
        <v>135</v>
      </c>
      <c r="N5" s="75" t="s">
        <v>110</v>
      </c>
      <c r="O5" s="75" t="s">
        <v>114</v>
      </c>
      <c r="P5" s="75" t="s">
        <v>114</v>
      </c>
      <c r="Q5" s="75" t="s">
        <v>109</v>
      </c>
      <c r="R5" s="75" t="s">
        <v>110</v>
      </c>
      <c r="S5" s="75" t="s">
        <v>135</v>
      </c>
      <c r="T5" s="75" t="s">
        <v>135</v>
      </c>
      <c r="U5" s="75" t="s">
        <v>112</v>
      </c>
      <c r="V5" s="75" t="s">
        <v>112</v>
      </c>
      <c r="W5" s="75" t="s">
        <v>112</v>
      </c>
      <c r="X5" s="75" t="s">
        <v>112</v>
      </c>
      <c r="Y5" s="75" t="s">
        <v>109</v>
      </c>
      <c r="Z5" s="75" t="s">
        <v>114</v>
      </c>
      <c r="AA5" s="75" t="s">
        <v>135</v>
      </c>
      <c r="AB5" s="75" t="s">
        <v>135</v>
      </c>
      <c r="AC5" s="75" t="s">
        <v>112</v>
      </c>
      <c r="AD5" s="75" t="s">
        <v>112</v>
      </c>
      <c r="AE5" s="76" t="s">
        <v>117</v>
      </c>
      <c r="AF5" s="76" t="s">
        <v>116</v>
      </c>
      <c r="AG5" s="76" t="s">
        <v>118</v>
      </c>
      <c r="AH5" s="76" t="s">
        <v>117</v>
      </c>
      <c r="AI5" s="76" t="s">
        <v>116</v>
      </c>
      <c r="AJ5" s="76" t="s">
        <v>118</v>
      </c>
      <c r="AK5" s="76" t="s">
        <v>117</v>
      </c>
      <c r="AL5" s="76" t="s">
        <v>118</v>
      </c>
      <c r="AM5" s="76" t="s">
        <v>118</v>
      </c>
      <c r="AN5" s="76" t="s">
        <v>118</v>
      </c>
      <c r="AO5" s="76" t="s">
        <v>117</v>
      </c>
      <c r="AP5" s="76" t="s">
        <v>117</v>
      </c>
      <c r="AQ5" s="76" t="s">
        <v>118</v>
      </c>
      <c r="AR5" s="76" t="s">
        <v>117</v>
      </c>
      <c r="AS5" s="76" t="s">
        <v>116</v>
      </c>
      <c r="AT5" s="76" t="s">
        <v>116</v>
      </c>
      <c r="AU5" s="76" t="s">
        <v>118</v>
      </c>
      <c r="AV5" s="76" t="s">
        <v>117</v>
      </c>
      <c r="AW5" s="76" t="s">
        <v>117</v>
      </c>
      <c r="AX5" s="76" t="s">
        <v>118</v>
      </c>
      <c r="AY5" s="76" t="s">
        <v>118</v>
      </c>
      <c r="AZ5" s="76" t="s">
        <v>117</v>
      </c>
      <c r="BA5" s="76" t="s">
        <v>117</v>
      </c>
      <c r="BB5" s="76" t="s">
        <v>117</v>
      </c>
      <c r="BC5" s="76" t="s">
        <v>118</v>
      </c>
      <c r="BD5" s="76" t="s">
        <v>117</v>
      </c>
      <c r="BE5" s="76" t="s">
        <v>118</v>
      </c>
      <c r="BF5" s="76" t="s">
        <v>117</v>
      </c>
      <c r="BG5" s="76" t="s">
        <v>116</v>
      </c>
      <c r="BH5" s="76" t="s">
        <v>117</v>
      </c>
      <c r="BI5" s="76" t="s">
        <v>118</v>
      </c>
      <c r="BJ5" s="76" t="s">
        <v>118</v>
      </c>
      <c r="BK5" s="76" t="s">
        <v>116</v>
      </c>
      <c r="BL5" s="77" t="s">
        <v>119</v>
      </c>
      <c r="BM5" s="77" t="s">
        <v>120</v>
      </c>
      <c r="BN5" s="77" t="s">
        <v>117</v>
      </c>
      <c r="BO5" s="77" t="s">
        <v>127</v>
      </c>
      <c r="BP5" s="77" t="s">
        <v>120</v>
      </c>
      <c r="BQ5" s="77" t="s">
        <v>118</v>
      </c>
      <c r="BR5" s="77" t="s">
        <v>127</v>
      </c>
      <c r="BS5" s="77" t="s">
        <v>120</v>
      </c>
      <c r="BT5" s="77" t="s">
        <v>128</v>
      </c>
      <c r="BU5" s="77" t="s">
        <v>127</v>
      </c>
      <c r="BV5" s="77" t="s">
        <v>120</v>
      </c>
      <c r="BW5" s="77" t="s">
        <v>120</v>
      </c>
      <c r="BX5" s="77" t="s">
        <v>118</v>
      </c>
      <c r="BY5" s="77" t="s">
        <v>119</v>
      </c>
      <c r="BZ5" s="77" t="s">
        <v>120</v>
      </c>
      <c r="CA5" s="77" t="s">
        <v>120</v>
      </c>
      <c r="CB5" s="77" t="s">
        <v>127</v>
      </c>
      <c r="CC5" s="77" t="s">
        <v>120</v>
      </c>
      <c r="CD5" s="77" t="s">
        <v>127</v>
      </c>
      <c r="CE5" s="77" t="s">
        <v>128</v>
      </c>
      <c r="CF5" s="78" t="s">
        <v>116</v>
      </c>
      <c r="CG5" s="78" t="s">
        <v>128</v>
      </c>
      <c r="CH5" s="78" t="s">
        <v>120</v>
      </c>
      <c r="CI5" s="78" t="s">
        <v>120</v>
      </c>
      <c r="CJ5" s="78" t="s">
        <v>121</v>
      </c>
      <c r="CK5" s="78" t="s">
        <v>128</v>
      </c>
      <c r="CL5" s="78" t="s">
        <v>128</v>
      </c>
      <c r="CM5" s="78" t="s">
        <v>120</v>
      </c>
      <c r="CN5" s="79" t="s">
        <v>130</v>
      </c>
      <c r="CO5" s="79" t="s">
        <v>134</v>
      </c>
      <c r="CP5" s="79" t="s">
        <v>123</v>
      </c>
      <c r="CQ5" s="79" t="s">
        <v>131</v>
      </c>
      <c r="CR5" s="79" t="s">
        <v>122</v>
      </c>
      <c r="CS5" s="79" t="s">
        <v>134</v>
      </c>
      <c r="CT5" s="79" t="s">
        <v>134</v>
      </c>
      <c r="CU5" s="79" t="s">
        <v>131</v>
      </c>
      <c r="CV5" s="79" t="s">
        <v>134</v>
      </c>
      <c r="CW5" s="79" t="s">
        <v>122</v>
      </c>
      <c r="CX5" s="79" t="s">
        <v>110</v>
      </c>
      <c r="CY5" s="79" t="s">
        <v>130</v>
      </c>
      <c r="CZ5" s="79" t="s">
        <v>130</v>
      </c>
      <c r="DA5" s="79" t="s">
        <v>134</v>
      </c>
    </row>
    <row r="6" spans="1:105" x14ac:dyDescent="0.15">
      <c r="A6" s="114" t="s">
        <v>216</v>
      </c>
      <c r="B6" s="74" t="s">
        <v>105</v>
      </c>
      <c r="C6" s="74" t="s">
        <v>106</v>
      </c>
      <c r="D6" s="74" t="s">
        <v>132</v>
      </c>
      <c r="E6" s="74" t="s">
        <v>126</v>
      </c>
      <c r="F6" s="75" t="s">
        <v>112</v>
      </c>
      <c r="G6" s="75" t="s">
        <v>114</v>
      </c>
      <c r="H6" s="75" t="s">
        <v>114</v>
      </c>
      <c r="I6" s="75" t="s">
        <v>112</v>
      </c>
      <c r="J6" s="75" t="s">
        <v>135</v>
      </c>
      <c r="K6" s="75" t="s">
        <v>113</v>
      </c>
      <c r="L6" s="75" t="s">
        <v>113</v>
      </c>
      <c r="M6" s="75" t="s">
        <v>113</v>
      </c>
      <c r="N6" s="75" t="s">
        <v>113</v>
      </c>
      <c r="O6" s="75" t="s">
        <v>114</v>
      </c>
      <c r="P6" s="75" t="s">
        <v>109</v>
      </c>
      <c r="Q6" s="75" t="s">
        <v>112</v>
      </c>
      <c r="R6" s="75" t="s">
        <v>110</v>
      </c>
      <c r="S6" s="75" t="s">
        <v>110</v>
      </c>
      <c r="T6" s="75" t="s">
        <v>110</v>
      </c>
      <c r="U6" s="75" t="s">
        <v>110</v>
      </c>
      <c r="V6" s="75" t="s">
        <v>110</v>
      </c>
      <c r="W6" s="75" t="s">
        <v>113</v>
      </c>
      <c r="X6" s="75" t="s">
        <v>135</v>
      </c>
      <c r="Y6" s="75" t="s">
        <v>135</v>
      </c>
      <c r="Z6" s="75" t="s">
        <v>111</v>
      </c>
      <c r="AA6" s="75" t="s">
        <v>135</v>
      </c>
      <c r="AB6" s="75" t="s">
        <v>113</v>
      </c>
      <c r="AC6" s="75" t="s">
        <v>135</v>
      </c>
      <c r="AD6" s="75" t="s">
        <v>110</v>
      </c>
      <c r="AE6" s="76" t="s">
        <v>116</v>
      </c>
      <c r="AF6" s="76" t="s">
        <v>116</v>
      </c>
      <c r="AG6" s="76" t="s">
        <v>116</v>
      </c>
      <c r="AH6" s="76" t="s">
        <v>116</v>
      </c>
      <c r="AI6" s="76" t="s">
        <v>118</v>
      </c>
      <c r="AJ6" s="76" t="s">
        <v>116</v>
      </c>
      <c r="AK6" s="76" t="s">
        <v>116</v>
      </c>
      <c r="AL6" s="76" t="s">
        <v>118</v>
      </c>
      <c r="AM6" s="76" t="s">
        <v>118</v>
      </c>
      <c r="AN6" s="76" t="s">
        <v>118</v>
      </c>
      <c r="AO6" s="76" t="s">
        <v>118</v>
      </c>
      <c r="AP6" s="76" t="s">
        <v>118</v>
      </c>
      <c r="AQ6" s="76" t="s">
        <v>116</v>
      </c>
      <c r="AR6" s="76" t="s">
        <v>118</v>
      </c>
      <c r="AS6" s="76" t="s">
        <v>118</v>
      </c>
      <c r="AT6" s="76" t="s">
        <v>118</v>
      </c>
      <c r="AU6" s="76" t="s">
        <v>118</v>
      </c>
      <c r="AV6" s="76" t="s">
        <v>118</v>
      </c>
      <c r="AW6" s="76" t="s">
        <v>118</v>
      </c>
      <c r="AX6" s="76" t="s">
        <v>118</v>
      </c>
      <c r="AY6" s="76" t="s">
        <v>118</v>
      </c>
      <c r="AZ6" s="76" t="s">
        <v>118</v>
      </c>
      <c r="BA6" s="76" t="s">
        <v>116</v>
      </c>
      <c r="BB6" s="76" t="s">
        <v>116</v>
      </c>
      <c r="BC6" s="76" t="s">
        <v>118</v>
      </c>
      <c r="BD6" s="76" t="s">
        <v>118</v>
      </c>
      <c r="BE6" s="76" t="s">
        <v>118</v>
      </c>
      <c r="BF6" s="76" t="s">
        <v>117</v>
      </c>
      <c r="BG6" s="76" t="s">
        <v>116</v>
      </c>
      <c r="BH6" s="76" t="s">
        <v>117</v>
      </c>
      <c r="BI6" s="76" t="s">
        <v>118</v>
      </c>
      <c r="BJ6" s="76" t="s">
        <v>116</v>
      </c>
      <c r="BK6" s="76" t="s">
        <v>118</v>
      </c>
      <c r="BL6" s="77" t="s">
        <v>118</v>
      </c>
      <c r="BM6" s="77" t="s">
        <v>118</v>
      </c>
      <c r="BN6" s="77" t="s">
        <v>120</v>
      </c>
      <c r="BO6" s="77" t="s">
        <v>120</v>
      </c>
      <c r="BP6" s="77" t="s">
        <v>127</v>
      </c>
      <c r="BQ6" s="77" t="s">
        <v>120</v>
      </c>
      <c r="BR6" s="77" t="s">
        <v>118</v>
      </c>
      <c r="BS6" s="77" t="s">
        <v>118</v>
      </c>
      <c r="BT6" s="77" t="s">
        <v>127</v>
      </c>
      <c r="BU6" s="77" t="s">
        <v>118</v>
      </c>
      <c r="BV6" s="77" t="s">
        <v>118</v>
      </c>
      <c r="BW6" s="77" t="s">
        <v>119</v>
      </c>
      <c r="BX6" s="77" t="s">
        <v>119</v>
      </c>
      <c r="BY6" s="77" t="s">
        <v>120</v>
      </c>
      <c r="BZ6" s="77" t="s">
        <v>120</v>
      </c>
      <c r="CA6" s="77" t="s">
        <v>118</v>
      </c>
      <c r="CB6" s="77" t="s">
        <v>118</v>
      </c>
      <c r="CC6" s="77" t="s">
        <v>120</v>
      </c>
      <c r="CD6" s="77" t="s">
        <v>120</v>
      </c>
      <c r="CE6" s="77" t="s">
        <v>118</v>
      </c>
      <c r="CF6" s="78" t="s">
        <v>120</v>
      </c>
      <c r="CG6" s="78" t="s">
        <v>121</v>
      </c>
      <c r="CH6" s="78" t="s">
        <v>120</v>
      </c>
      <c r="CI6" s="78" t="s">
        <v>120</v>
      </c>
      <c r="CJ6" s="78" t="s">
        <v>128</v>
      </c>
      <c r="CK6" s="78" t="s">
        <v>128</v>
      </c>
      <c r="CL6" s="78" t="s">
        <v>128</v>
      </c>
      <c r="CM6" s="78" t="s">
        <v>128</v>
      </c>
      <c r="CN6" s="79" t="s">
        <v>123</v>
      </c>
      <c r="CO6" s="79" t="s">
        <v>123</v>
      </c>
      <c r="CP6" s="79" t="s">
        <v>131</v>
      </c>
      <c r="CQ6" s="79" t="s">
        <v>131</v>
      </c>
      <c r="CR6" s="79" t="s">
        <v>130</v>
      </c>
      <c r="CS6" s="79" t="s">
        <v>123</v>
      </c>
      <c r="CT6" s="79" t="s">
        <v>131</v>
      </c>
      <c r="CU6" s="79" t="s">
        <v>131</v>
      </c>
      <c r="CV6" s="79" t="s">
        <v>130</v>
      </c>
      <c r="CW6" s="79" t="s">
        <v>130</v>
      </c>
      <c r="CX6" s="79" t="s">
        <v>134</v>
      </c>
      <c r="CY6" s="79" t="s">
        <v>131</v>
      </c>
      <c r="CZ6" s="79" t="s">
        <v>123</v>
      </c>
      <c r="DA6" s="79" t="s">
        <v>131</v>
      </c>
    </row>
    <row r="7" spans="1:105" x14ac:dyDescent="0.15">
      <c r="A7" s="114" t="s">
        <v>217</v>
      </c>
      <c r="B7" s="74" t="s">
        <v>136</v>
      </c>
      <c r="C7" s="74" t="s">
        <v>124</v>
      </c>
      <c r="D7" s="74" t="s">
        <v>125</v>
      </c>
      <c r="E7" s="74" t="s">
        <v>126</v>
      </c>
      <c r="F7" s="75" t="s">
        <v>114</v>
      </c>
      <c r="G7" s="75" t="s">
        <v>110</v>
      </c>
      <c r="H7" s="75" t="s">
        <v>113</v>
      </c>
      <c r="I7" s="75" t="s">
        <v>112</v>
      </c>
      <c r="J7" s="75" t="s">
        <v>114</v>
      </c>
      <c r="K7" s="75" t="s">
        <v>112</v>
      </c>
      <c r="L7" s="75" t="s">
        <v>113</v>
      </c>
      <c r="M7" s="75" t="s">
        <v>113</v>
      </c>
      <c r="N7" s="75" t="s">
        <v>110</v>
      </c>
      <c r="O7" s="75" t="s">
        <v>135</v>
      </c>
      <c r="P7" s="75" t="s">
        <v>112</v>
      </c>
      <c r="Q7" s="75" t="s">
        <v>112</v>
      </c>
      <c r="R7" s="75" t="s">
        <v>109</v>
      </c>
      <c r="S7" s="75" t="s">
        <v>114</v>
      </c>
      <c r="T7" s="75" t="s">
        <v>110</v>
      </c>
      <c r="U7" s="75" t="s">
        <v>109</v>
      </c>
      <c r="V7" s="75" t="s">
        <v>112</v>
      </c>
      <c r="W7" s="75" t="s">
        <v>113</v>
      </c>
      <c r="X7" s="75" t="s">
        <v>115</v>
      </c>
      <c r="Y7" s="75" t="s">
        <v>113</v>
      </c>
      <c r="Z7" s="75" t="s">
        <v>113</v>
      </c>
      <c r="AA7" s="75" t="s">
        <v>135</v>
      </c>
      <c r="AB7" s="75" t="s">
        <v>113</v>
      </c>
      <c r="AC7" s="75" t="s">
        <v>113</v>
      </c>
      <c r="AD7" s="75" t="s">
        <v>113</v>
      </c>
      <c r="AE7" s="76" t="s">
        <v>116</v>
      </c>
      <c r="AF7" s="76" t="s">
        <v>116</v>
      </c>
      <c r="AG7" s="76" t="s">
        <v>116</v>
      </c>
      <c r="AH7" s="76" t="s">
        <v>117</v>
      </c>
      <c r="AI7" s="76" t="s">
        <v>116</v>
      </c>
      <c r="AJ7" s="76" t="s">
        <v>118</v>
      </c>
      <c r="AK7" s="76" t="s">
        <v>118</v>
      </c>
      <c r="AL7" s="76" t="s">
        <v>118</v>
      </c>
      <c r="AM7" s="76" t="s">
        <v>118</v>
      </c>
      <c r="AN7" s="76" t="s">
        <v>118</v>
      </c>
      <c r="AO7" s="76" t="s">
        <v>116</v>
      </c>
      <c r="AP7" s="76" t="s">
        <v>118</v>
      </c>
      <c r="AQ7" s="76" t="s">
        <v>118</v>
      </c>
      <c r="AR7" s="76" t="s">
        <v>117</v>
      </c>
      <c r="AS7" s="76" t="s">
        <v>116</v>
      </c>
      <c r="AT7" s="76" t="s">
        <v>118</v>
      </c>
      <c r="AU7" s="76" t="s">
        <v>116</v>
      </c>
      <c r="AV7" s="76" t="s">
        <v>117</v>
      </c>
      <c r="AW7" s="76" t="s">
        <v>117</v>
      </c>
      <c r="AX7" s="76" t="s">
        <v>116</v>
      </c>
      <c r="AY7" s="76" t="s">
        <v>117</v>
      </c>
      <c r="AZ7" s="76" t="s">
        <v>117</v>
      </c>
      <c r="BA7" s="76" t="s">
        <v>117</v>
      </c>
      <c r="BB7" s="76" t="s">
        <v>118</v>
      </c>
      <c r="BC7" s="76" t="s">
        <v>118</v>
      </c>
      <c r="BD7" s="76" t="s">
        <v>117</v>
      </c>
      <c r="BE7" s="76" t="s">
        <v>117</v>
      </c>
      <c r="BF7" s="76" t="s">
        <v>117</v>
      </c>
      <c r="BG7" s="76" t="s">
        <v>116</v>
      </c>
      <c r="BH7" s="76" t="s">
        <v>117</v>
      </c>
      <c r="BI7" s="76" t="s">
        <v>118</v>
      </c>
      <c r="BJ7" s="76" t="s">
        <v>118</v>
      </c>
      <c r="BK7" s="76" t="s">
        <v>116</v>
      </c>
      <c r="BL7" s="77" t="s">
        <v>119</v>
      </c>
      <c r="BM7" s="77" t="s">
        <v>119</v>
      </c>
      <c r="BN7" s="77" t="s">
        <v>120</v>
      </c>
      <c r="BO7" s="77" t="s">
        <v>118</v>
      </c>
      <c r="BP7" s="77" t="s">
        <v>119</v>
      </c>
      <c r="BQ7" s="77" t="s">
        <v>119</v>
      </c>
      <c r="BR7" s="77" t="s">
        <v>119</v>
      </c>
      <c r="BS7" s="77" t="s">
        <v>118</v>
      </c>
      <c r="BT7" s="77" t="s">
        <v>120</v>
      </c>
      <c r="BU7" s="77" t="s">
        <v>119</v>
      </c>
      <c r="BV7" s="77" t="s">
        <v>119</v>
      </c>
      <c r="BW7" s="77" t="s">
        <v>119</v>
      </c>
      <c r="BX7" s="77" t="s">
        <v>119</v>
      </c>
      <c r="BY7" s="77" t="s">
        <v>118</v>
      </c>
      <c r="BZ7" s="77" t="s">
        <v>119</v>
      </c>
      <c r="CA7" s="77" t="s">
        <v>120</v>
      </c>
      <c r="CB7" s="77" t="s">
        <v>120</v>
      </c>
      <c r="CC7" s="77" t="s">
        <v>120</v>
      </c>
      <c r="CD7" s="77" t="s">
        <v>120</v>
      </c>
      <c r="CE7" s="77" t="s">
        <v>119</v>
      </c>
      <c r="CF7" s="78" t="s">
        <v>120</v>
      </c>
      <c r="CG7" s="78" t="s">
        <v>121</v>
      </c>
      <c r="CH7" s="78" t="s">
        <v>116</v>
      </c>
      <c r="CI7" s="78" t="s">
        <v>128</v>
      </c>
      <c r="CJ7" s="78" t="s">
        <v>116</v>
      </c>
      <c r="CK7" s="78" t="s">
        <v>128</v>
      </c>
      <c r="CL7" s="78" t="s">
        <v>120</v>
      </c>
      <c r="CM7" s="78" t="s">
        <v>120</v>
      </c>
      <c r="CN7" s="79" t="s">
        <v>134</v>
      </c>
      <c r="CO7" s="79" t="s">
        <v>123</v>
      </c>
      <c r="CP7" s="79" t="s">
        <v>130</v>
      </c>
      <c r="CQ7" s="79" t="s">
        <v>130</v>
      </c>
      <c r="CR7" s="79" t="s">
        <v>131</v>
      </c>
      <c r="CS7" s="79" t="s">
        <v>131</v>
      </c>
      <c r="CT7" s="79" t="s">
        <v>123</v>
      </c>
      <c r="CU7" s="79" t="s">
        <v>110</v>
      </c>
      <c r="CV7" s="79" t="s">
        <v>131</v>
      </c>
      <c r="CW7" s="79" t="s">
        <v>131</v>
      </c>
      <c r="CX7" s="79" t="s">
        <v>130</v>
      </c>
      <c r="CY7" s="79" t="s">
        <v>123</v>
      </c>
      <c r="CZ7" s="79" t="s">
        <v>123</v>
      </c>
      <c r="DA7" s="79" t="s">
        <v>123</v>
      </c>
    </row>
    <row r="8" spans="1:105" x14ac:dyDescent="0.15">
      <c r="A8" s="114" t="s">
        <v>218</v>
      </c>
      <c r="B8" s="74" t="s">
        <v>105</v>
      </c>
      <c r="C8" s="74" t="s">
        <v>106</v>
      </c>
      <c r="D8" s="74" t="s">
        <v>107</v>
      </c>
      <c r="E8" s="74" t="s">
        <v>133</v>
      </c>
      <c r="F8" s="75" t="s">
        <v>109</v>
      </c>
      <c r="G8" s="75" t="s">
        <v>109</v>
      </c>
      <c r="H8" s="75" t="s">
        <v>114</v>
      </c>
      <c r="I8" s="75" t="s">
        <v>109</v>
      </c>
      <c r="J8" s="75" t="s">
        <v>114</v>
      </c>
      <c r="K8" s="75" t="s">
        <v>114</v>
      </c>
      <c r="L8" s="75" t="s">
        <v>109</v>
      </c>
      <c r="M8" s="75" t="s">
        <v>109</v>
      </c>
      <c r="N8" s="75" t="s">
        <v>109</v>
      </c>
      <c r="O8" s="75" t="s">
        <v>112</v>
      </c>
      <c r="P8" s="75" t="s">
        <v>112</v>
      </c>
      <c r="Q8" s="75" t="s">
        <v>115</v>
      </c>
      <c r="R8" s="75" t="s">
        <v>109</v>
      </c>
      <c r="S8" s="75" t="s">
        <v>115</v>
      </c>
      <c r="T8" s="75" t="s">
        <v>112</v>
      </c>
      <c r="U8" s="75" t="s">
        <v>111</v>
      </c>
      <c r="V8" s="75" t="s">
        <v>109</v>
      </c>
      <c r="W8" s="75" t="s">
        <v>109</v>
      </c>
      <c r="X8" s="75" t="s">
        <v>114</v>
      </c>
      <c r="Y8" s="75" t="s">
        <v>109</v>
      </c>
      <c r="Z8" s="75" t="s">
        <v>112</v>
      </c>
      <c r="AA8" s="75" t="s">
        <v>114</v>
      </c>
      <c r="AB8" s="75" t="s">
        <v>114</v>
      </c>
      <c r="AC8" s="75" t="s">
        <v>114</v>
      </c>
      <c r="AD8" s="75" t="s">
        <v>109</v>
      </c>
      <c r="AE8" s="76" t="s">
        <v>118</v>
      </c>
      <c r="AF8" s="76" t="s">
        <v>118</v>
      </c>
      <c r="AG8" s="76" t="s">
        <v>118</v>
      </c>
      <c r="AH8" s="76" t="s">
        <v>117</v>
      </c>
      <c r="AI8" s="76" t="s">
        <v>118</v>
      </c>
      <c r="AJ8" s="76" t="s">
        <v>118</v>
      </c>
      <c r="AK8" s="76" t="s">
        <v>118</v>
      </c>
      <c r="AL8" s="76" t="s">
        <v>118</v>
      </c>
      <c r="AM8" s="76" t="s">
        <v>118</v>
      </c>
      <c r="AN8" s="76" t="s">
        <v>118</v>
      </c>
      <c r="AO8" s="76" t="s">
        <v>118</v>
      </c>
      <c r="AP8" s="76" t="s">
        <v>118</v>
      </c>
      <c r="AQ8" s="76" t="s">
        <v>118</v>
      </c>
      <c r="AR8" s="76" t="s">
        <v>118</v>
      </c>
      <c r="AS8" s="76" t="s">
        <v>118</v>
      </c>
      <c r="AT8" s="76" t="s">
        <v>118</v>
      </c>
      <c r="AU8" s="76" t="s">
        <v>118</v>
      </c>
      <c r="AV8" s="76" t="s">
        <v>117</v>
      </c>
      <c r="AW8" s="76" t="s">
        <v>118</v>
      </c>
      <c r="AX8" s="76" t="s">
        <v>118</v>
      </c>
      <c r="AY8" s="76" t="s">
        <v>118</v>
      </c>
      <c r="AZ8" s="76" t="s">
        <v>117</v>
      </c>
      <c r="BA8" s="76" t="s">
        <v>118</v>
      </c>
      <c r="BB8" s="76" t="s">
        <v>118</v>
      </c>
      <c r="BC8" s="76" t="s">
        <v>118</v>
      </c>
      <c r="BD8" s="76" t="s">
        <v>118</v>
      </c>
      <c r="BE8" s="76" t="s">
        <v>118</v>
      </c>
      <c r="BF8" s="76" t="s">
        <v>118</v>
      </c>
      <c r="BG8" s="76" t="s">
        <v>118</v>
      </c>
      <c r="BH8" s="76" t="s">
        <v>118</v>
      </c>
      <c r="BI8" s="76" t="s">
        <v>118</v>
      </c>
      <c r="BJ8" s="76" t="s">
        <v>117</v>
      </c>
      <c r="BK8" s="76" t="s">
        <v>118</v>
      </c>
      <c r="BL8" s="77" t="s">
        <v>118</v>
      </c>
      <c r="BM8" s="77" t="s">
        <v>118</v>
      </c>
      <c r="BN8" s="77" t="s">
        <v>120</v>
      </c>
      <c r="BO8" s="77" t="s">
        <v>118</v>
      </c>
      <c r="BP8" s="77" t="s">
        <v>118</v>
      </c>
      <c r="BQ8" s="77" t="s">
        <v>118</v>
      </c>
      <c r="BR8" s="77" t="s">
        <v>118</v>
      </c>
      <c r="BS8" s="77" t="s">
        <v>127</v>
      </c>
      <c r="BT8" s="77" t="s">
        <v>118</v>
      </c>
      <c r="BU8" s="77" t="s">
        <v>127</v>
      </c>
      <c r="BV8" s="77" t="s">
        <v>118</v>
      </c>
      <c r="BW8" s="77" t="s">
        <v>118</v>
      </c>
      <c r="BX8" s="77" t="s">
        <v>118</v>
      </c>
      <c r="BY8" s="77" t="s">
        <v>118</v>
      </c>
      <c r="BZ8" s="77" t="s">
        <v>120</v>
      </c>
      <c r="CA8" s="77" t="s">
        <v>120</v>
      </c>
      <c r="CB8" s="77" t="s">
        <v>128</v>
      </c>
      <c r="CC8" s="77" t="s">
        <v>118</v>
      </c>
      <c r="CD8" s="77" t="s">
        <v>118</v>
      </c>
      <c r="CE8" s="77" t="s">
        <v>118</v>
      </c>
      <c r="CF8" s="78" t="s">
        <v>120</v>
      </c>
      <c r="CG8" s="78" t="s">
        <v>128</v>
      </c>
      <c r="CH8" s="78" t="s">
        <v>120</v>
      </c>
      <c r="CI8" s="78" t="s">
        <v>128</v>
      </c>
      <c r="CJ8" s="78" t="s">
        <v>120</v>
      </c>
      <c r="CK8" s="78" t="s">
        <v>120</v>
      </c>
      <c r="CL8" s="78" t="s">
        <v>120</v>
      </c>
      <c r="CM8" s="78" t="s">
        <v>120</v>
      </c>
      <c r="CN8" s="79" t="s">
        <v>134</v>
      </c>
      <c r="CO8" s="79" t="s">
        <v>131</v>
      </c>
      <c r="CP8" s="79" t="s">
        <v>131</v>
      </c>
      <c r="CQ8" s="79" t="s">
        <v>134</v>
      </c>
      <c r="CR8" s="79" t="s">
        <v>131</v>
      </c>
      <c r="CS8" s="79" t="s">
        <v>131</v>
      </c>
      <c r="CT8" s="79" t="s">
        <v>131</v>
      </c>
      <c r="CU8" s="79" t="s">
        <v>134</v>
      </c>
      <c r="CV8" s="79" t="s">
        <v>131</v>
      </c>
      <c r="CW8" s="79" t="s">
        <v>131</v>
      </c>
      <c r="CX8" s="79" t="s">
        <v>131</v>
      </c>
      <c r="CY8" s="79" t="s">
        <v>134</v>
      </c>
      <c r="CZ8" s="79" t="s">
        <v>131</v>
      </c>
      <c r="DA8" s="79" t="s">
        <v>134</v>
      </c>
    </row>
    <row r="9" spans="1:105" x14ac:dyDescent="0.15">
      <c r="A9" s="114" t="s">
        <v>219</v>
      </c>
      <c r="B9" s="74" t="s">
        <v>105</v>
      </c>
      <c r="C9" s="74" t="s">
        <v>124</v>
      </c>
      <c r="D9" s="74" t="s">
        <v>125</v>
      </c>
      <c r="E9" s="74" t="s">
        <v>133</v>
      </c>
      <c r="F9" s="75" t="s">
        <v>109</v>
      </c>
      <c r="G9" s="75" t="s">
        <v>113</v>
      </c>
      <c r="H9" s="75" t="s">
        <v>115</v>
      </c>
      <c r="I9" s="75" t="s">
        <v>109</v>
      </c>
      <c r="J9" s="75" t="s">
        <v>115</v>
      </c>
      <c r="K9" s="75" t="s">
        <v>113</v>
      </c>
      <c r="L9" s="75" t="s">
        <v>111</v>
      </c>
      <c r="M9" s="75" t="s">
        <v>109</v>
      </c>
      <c r="N9" s="75" t="s">
        <v>114</v>
      </c>
      <c r="O9" s="75" t="s">
        <v>110</v>
      </c>
      <c r="P9" s="75" t="s">
        <v>113</v>
      </c>
      <c r="Q9" s="75" t="s">
        <v>111</v>
      </c>
      <c r="R9" s="75" t="s">
        <v>111</v>
      </c>
      <c r="S9" s="75" t="s">
        <v>115</v>
      </c>
      <c r="T9" s="75" t="s">
        <v>113</v>
      </c>
      <c r="U9" s="75" t="s">
        <v>109</v>
      </c>
      <c r="V9" s="75" t="s">
        <v>111</v>
      </c>
      <c r="W9" s="75" t="s">
        <v>111</v>
      </c>
      <c r="X9" s="75" t="s">
        <v>109</v>
      </c>
      <c r="Y9" s="75" t="s">
        <v>115</v>
      </c>
      <c r="Z9" s="75" t="s">
        <v>111</v>
      </c>
      <c r="AA9" s="75" t="s">
        <v>111</v>
      </c>
      <c r="AB9" s="75" t="s">
        <v>111</v>
      </c>
      <c r="AC9" s="75" t="s">
        <v>114</v>
      </c>
      <c r="AD9" s="75" t="s">
        <v>111</v>
      </c>
      <c r="AE9" s="76" t="s">
        <v>116</v>
      </c>
      <c r="AF9" s="76" t="s">
        <v>116</v>
      </c>
      <c r="AG9" s="76" t="s">
        <v>118</v>
      </c>
      <c r="AH9" s="76" t="s">
        <v>117</v>
      </c>
      <c r="AI9" s="76" t="s">
        <v>117</v>
      </c>
      <c r="AJ9" s="76" t="s">
        <v>116</v>
      </c>
      <c r="AK9" s="76" t="s">
        <v>116</v>
      </c>
      <c r="AL9" s="76" t="s">
        <v>117</v>
      </c>
      <c r="AM9" s="76" t="s">
        <v>118</v>
      </c>
      <c r="AN9" s="76" t="s">
        <v>117</v>
      </c>
      <c r="AO9" s="76" t="s">
        <v>116</v>
      </c>
      <c r="AP9" s="76" t="s">
        <v>116</v>
      </c>
      <c r="AQ9" s="76" t="s">
        <v>117</v>
      </c>
      <c r="AR9" s="76" t="s">
        <v>118</v>
      </c>
      <c r="AS9" s="76" t="s">
        <v>116</v>
      </c>
      <c r="AT9" s="76" t="s">
        <v>118</v>
      </c>
      <c r="AU9" s="76" t="s">
        <v>116</v>
      </c>
      <c r="AV9" s="76" t="s">
        <v>118</v>
      </c>
      <c r="AW9" s="76" t="s">
        <v>118</v>
      </c>
      <c r="AX9" s="76" t="s">
        <v>117</v>
      </c>
      <c r="AY9" s="76" t="s">
        <v>117</v>
      </c>
      <c r="AZ9" s="76" t="s">
        <v>117</v>
      </c>
      <c r="BA9" s="76" t="s">
        <v>118</v>
      </c>
      <c r="BB9" s="76" t="s">
        <v>118</v>
      </c>
      <c r="BC9" s="76" t="s">
        <v>117</v>
      </c>
      <c r="BD9" s="76" t="s">
        <v>117</v>
      </c>
      <c r="BE9" s="76" t="s">
        <v>116</v>
      </c>
      <c r="BF9" s="76" t="s">
        <v>117</v>
      </c>
      <c r="BG9" s="76" t="s">
        <v>116</v>
      </c>
      <c r="BH9" s="76" t="s">
        <v>117</v>
      </c>
      <c r="BI9" s="76" t="s">
        <v>118</v>
      </c>
      <c r="BJ9" s="76" t="s">
        <v>116</v>
      </c>
      <c r="BK9" s="76" t="s">
        <v>118</v>
      </c>
      <c r="BL9" s="77" t="s">
        <v>120</v>
      </c>
      <c r="BM9" s="77" t="s">
        <v>120</v>
      </c>
      <c r="BN9" s="77" t="s">
        <v>118</v>
      </c>
      <c r="BO9" s="77" t="s">
        <v>119</v>
      </c>
      <c r="BP9" s="77" t="s">
        <v>118</v>
      </c>
      <c r="BQ9" s="77" t="s">
        <v>118</v>
      </c>
      <c r="BR9" s="77" t="s">
        <v>128</v>
      </c>
      <c r="BS9" s="77" t="s">
        <v>117</v>
      </c>
      <c r="BT9" s="77" t="s">
        <v>129</v>
      </c>
      <c r="BU9" s="77" t="s">
        <v>129</v>
      </c>
      <c r="BV9" s="77" t="s">
        <v>129</v>
      </c>
      <c r="BW9" s="77" t="s">
        <v>118</v>
      </c>
      <c r="BX9" s="77" t="s">
        <v>119</v>
      </c>
      <c r="BY9" s="77" t="s">
        <v>120</v>
      </c>
      <c r="BZ9" s="77" t="s">
        <v>120</v>
      </c>
      <c r="CA9" s="77" t="s">
        <v>119</v>
      </c>
      <c r="CB9" s="77" t="s">
        <v>128</v>
      </c>
      <c r="CC9" s="77" t="s">
        <v>127</v>
      </c>
      <c r="CD9" s="77" t="s">
        <v>117</v>
      </c>
      <c r="CE9" s="77" t="s">
        <v>118</v>
      </c>
      <c r="CF9" s="78" t="s">
        <v>120</v>
      </c>
      <c r="CG9" s="78" t="s">
        <v>120</v>
      </c>
      <c r="CH9" s="78" t="s">
        <v>120</v>
      </c>
      <c r="CI9" s="78" t="s">
        <v>116</v>
      </c>
      <c r="CJ9" s="78" t="s">
        <v>116</v>
      </c>
      <c r="CK9" s="78" t="s">
        <v>120</v>
      </c>
      <c r="CL9" s="78" t="s">
        <v>120</v>
      </c>
      <c r="CM9" s="78" t="s">
        <v>120</v>
      </c>
      <c r="CN9" s="79" t="s">
        <v>131</v>
      </c>
      <c r="CO9" s="79" t="s">
        <v>134</v>
      </c>
      <c r="CP9" s="79" t="s">
        <v>131</v>
      </c>
      <c r="CQ9" s="79" t="s">
        <v>110</v>
      </c>
      <c r="CR9" s="79" t="s">
        <v>134</v>
      </c>
      <c r="CS9" s="79" t="s">
        <v>131</v>
      </c>
      <c r="CT9" s="79" t="s">
        <v>134</v>
      </c>
      <c r="CU9" s="79" t="s">
        <v>134</v>
      </c>
      <c r="CV9" s="79" t="s">
        <v>110</v>
      </c>
      <c r="CW9" s="79" t="s">
        <v>130</v>
      </c>
      <c r="CX9" s="79" t="s">
        <v>131</v>
      </c>
      <c r="CY9" s="79" t="s">
        <v>130</v>
      </c>
      <c r="CZ9" s="79" t="s">
        <v>130</v>
      </c>
      <c r="DA9" s="79" t="s">
        <v>110</v>
      </c>
    </row>
    <row r="10" spans="1:105" x14ac:dyDescent="0.15">
      <c r="A10" s="114" t="s">
        <v>220</v>
      </c>
      <c r="B10" s="74" t="s">
        <v>105</v>
      </c>
      <c r="C10" s="74" t="s">
        <v>106</v>
      </c>
      <c r="D10" s="74" t="s">
        <v>107</v>
      </c>
      <c r="E10" s="74" t="s">
        <v>126</v>
      </c>
      <c r="F10" s="75" t="s">
        <v>113</v>
      </c>
      <c r="G10" s="75" t="s">
        <v>110</v>
      </c>
      <c r="H10" s="75" t="s">
        <v>135</v>
      </c>
      <c r="I10" s="75" t="s">
        <v>110</v>
      </c>
      <c r="J10" s="75" t="s">
        <v>110</v>
      </c>
      <c r="K10" s="75" t="s">
        <v>110</v>
      </c>
      <c r="L10" s="75" t="s">
        <v>110</v>
      </c>
      <c r="M10" s="75" t="s">
        <v>110</v>
      </c>
      <c r="N10" s="75" t="s">
        <v>110</v>
      </c>
      <c r="O10" s="75" t="s">
        <v>112</v>
      </c>
      <c r="P10" s="75" t="s">
        <v>109</v>
      </c>
      <c r="Q10" s="75" t="s">
        <v>109</v>
      </c>
      <c r="R10" s="75" t="s">
        <v>110</v>
      </c>
      <c r="S10" s="75" t="s">
        <v>109</v>
      </c>
      <c r="T10" s="75" t="s">
        <v>110</v>
      </c>
      <c r="U10" s="75" t="s">
        <v>109</v>
      </c>
      <c r="V10" s="75" t="s">
        <v>114</v>
      </c>
      <c r="W10" s="75" t="s">
        <v>110</v>
      </c>
      <c r="X10" s="75" t="s">
        <v>109</v>
      </c>
      <c r="Y10" s="75" t="s">
        <v>112</v>
      </c>
      <c r="Z10" s="75" t="s">
        <v>109</v>
      </c>
      <c r="AA10" s="75" t="s">
        <v>109</v>
      </c>
      <c r="AB10" s="75" t="s">
        <v>110</v>
      </c>
      <c r="AC10" s="75" t="s">
        <v>113</v>
      </c>
      <c r="AD10" s="75" t="s">
        <v>114</v>
      </c>
      <c r="AE10" s="76" t="s">
        <v>118</v>
      </c>
      <c r="AF10" s="76" t="s">
        <v>118</v>
      </c>
      <c r="AG10" s="76" t="s">
        <v>118</v>
      </c>
      <c r="AH10" s="76" t="s">
        <v>118</v>
      </c>
      <c r="AI10" s="76" t="s">
        <v>118</v>
      </c>
      <c r="AJ10" s="76" t="s">
        <v>118</v>
      </c>
      <c r="AK10" s="76" t="s">
        <v>118</v>
      </c>
      <c r="AL10" s="76" t="s">
        <v>118</v>
      </c>
      <c r="AM10" s="76" t="s">
        <v>118</v>
      </c>
      <c r="AN10" s="76" t="s">
        <v>118</v>
      </c>
      <c r="AO10" s="76" t="s">
        <v>118</v>
      </c>
      <c r="AP10" s="76" t="s">
        <v>118</v>
      </c>
      <c r="AQ10" s="76" t="s">
        <v>118</v>
      </c>
      <c r="AR10" s="76" t="s">
        <v>118</v>
      </c>
      <c r="AS10" s="76" t="s">
        <v>118</v>
      </c>
      <c r="AT10" s="76" t="s">
        <v>118</v>
      </c>
      <c r="AU10" s="76" t="s">
        <v>118</v>
      </c>
      <c r="AV10" s="76" t="s">
        <v>117</v>
      </c>
      <c r="AW10" s="76" t="s">
        <v>117</v>
      </c>
      <c r="AX10" s="76" t="s">
        <v>117</v>
      </c>
      <c r="AY10" s="76" t="s">
        <v>117</v>
      </c>
      <c r="AZ10" s="76" t="s">
        <v>117</v>
      </c>
      <c r="BA10" s="76" t="s">
        <v>117</v>
      </c>
      <c r="BB10" s="76" t="s">
        <v>117</v>
      </c>
      <c r="BC10" s="76" t="s">
        <v>118</v>
      </c>
      <c r="BD10" s="76" t="s">
        <v>117</v>
      </c>
      <c r="BE10" s="76" t="s">
        <v>117</v>
      </c>
      <c r="BF10" s="76" t="s">
        <v>117</v>
      </c>
      <c r="BG10" s="76" t="s">
        <v>118</v>
      </c>
      <c r="BH10" s="76" t="s">
        <v>117</v>
      </c>
      <c r="BI10" s="76" t="s">
        <v>117</v>
      </c>
      <c r="BJ10" s="76" t="s">
        <v>118</v>
      </c>
      <c r="BK10" s="76" t="s">
        <v>118</v>
      </c>
      <c r="BL10" s="77" t="s">
        <v>120</v>
      </c>
      <c r="BM10" s="77" t="s">
        <v>120</v>
      </c>
      <c r="BN10" s="77" t="s">
        <v>120</v>
      </c>
      <c r="BO10" s="77" t="s">
        <v>120</v>
      </c>
      <c r="BP10" s="77" t="s">
        <v>128</v>
      </c>
      <c r="BQ10" s="77" t="s">
        <v>120</v>
      </c>
      <c r="BR10" s="77" t="s">
        <v>120</v>
      </c>
      <c r="BS10" s="77" t="s">
        <v>128</v>
      </c>
      <c r="BT10" s="77" t="s">
        <v>128</v>
      </c>
      <c r="BU10" s="77" t="s">
        <v>120</v>
      </c>
      <c r="BV10" s="77" t="s">
        <v>120</v>
      </c>
      <c r="BW10" s="77" t="s">
        <v>120</v>
      </c>
      <c r="BX10" s="77" t="s">
        <v>128</v>
      </c>
      <c r="BY10" s="77" t="s">
        <v>128</v>
      </c>
      <c r="BZ10" s="77" t="s">
        <v>120</v>
      </c>
      <c r="CA10" s="77" t="s">
        <v>120</v>
      </c>
      <c r="CB10" s="77" t="s">
        <v>128</v>
      </c>
      <c r="CC10" s="77" t="s">
        <v>128</v>
      </c>
      <c r="CD10" s="77" t="s">
        <v>128</v>
      </c>
      <c r="CE10" s="77" t="s">
        <v>120</v>
      </c>
      <c r="CF10" s="78" t="s">
        <v>120</v>
      </c>
      <c r="CG10" s="78" t="s">
        <v>120</v>
      </c>
      <c r="CH10" s="78" t="s">
        <v>120</v>
      </c>
      <c r="CI10" s="78" t="s">
        <v>120</v>
      </c>
      <c r="CJ10" s="78" t="s">
        <v>120</v>
      </c>
      <c r="CK10" s="78" t="s">
        <v>128</v>
      </c>
      <c r="CL10" s="78" t="s">
        <v>120</v>
      </c>
      <c r="CM10" s="78" t="s">
        <v>120</v>
      </c>
      <c r="CN10" s="79" t="s">
        <v>110</v>
      </c>
      <c r="CO10" s="79" t="s">
        <v>110</v>
      </c>
      <c r="CP10" s="79" t="s">
        <v>110</v>
      </c>
      <c r="CQ10" s="79" t="s">
        <v>110</v>
      </c>
      <c r="CR10" s="79" t="s">
        <v>110</v>
      </c>
      <c r="CS10" s="79" t="s">
        <v>110</v>
      </c>
      <c r="CT10" s="79" t="s">
        <v>110</v>
      </c>
      <c r="CU10" s="79" t="s">
        <v>123</v>
      </c>
      <c r="CV10" s="79" t="s">
        <v>123</v>
      </c>
      <c r="CW10" s="79" t="s">
        <v>123</v>
      </c>
      <c r="CX10" s="79" t="s">
        <v>110</v>
      </c>
      <c r="CY10" s="79" t="s">
        <v>110</v>
      </c>
      <c r="CZ10" s="79" t="s">
        <v>110</v>
      </c>
      <c r="DA10" s="79" t="s">
        <v>122</v>
      </c>
    </row>
    <row r="11" spans="1:105" x14ac:dyDescent="0.15">
      <c r="A11" s="114" t="s">
        <v>221</v>
      </c>
      <c r="B11" s="74" t="s">
        <v>136</v>
      </c>
      <c r="C11" s="74" t="s">
        <v>124</v>
      </c>
      <c r="D11" s="74" t="s">
        <v>107</v>
      </c>
      <c r="E11" s="80" t="s">
        <v>138</v>
      </c>
      <c r="F11" s="75" t="s">
        <v>135</v>
      </c>
      <c r="G11" s="75" t="s">
        <v>113</v>
      </c>
      <c r="H11" s="75" t="s">
        <v>113</v>
      </c>
      <c r="I11" s="75" t="s">
        <v>113</v>
      </c>
      <c r="J11" s="75" t="s">
        <v>112</v>
      </c>
      <c r="K11" s="75" t="s">
        <v>110</v>
      </c>
      <c r="L11" s="75" t="s">
        <v>110</v>
      </c>
      <c r="M11" s="75" t="s">
        <v>114</v>
      </c>
      <c r="N11" s="75" t="s">
        <v>110</v>
      </c>
      <c r="O11" s="75" t="s">
        <v>113</v>
      </c>
      <c r="P11" s="75" t="s">
        <v>110</v>
      </c>
      <c r="Q11" s="75" t="s">
        <v>110</v>
      </c>
      <c r="R11" s="75" t="s">
        <v>110</v>
      </c>
      <c r="S11" s="75" t="s">
        <v>110</v>
      </c>
      <c r="T11" s="75" t="s">
        <v>110</v>
      </c>
      <c r="U11" s="75" t="s">
        <v>110</v>
      </c>
      <c r="V11" s="75" t="s">
        <v>135</v>
      </c>
      <c r="W11" s="75" t="s">
        <v>110</v>
      </c>
      <c r="X11" s="75" t="s">
        <v>109</v>
      </c>
      <c r="Y11" s="75" t="s">
        <v>109</v>
      </c>
      <c r="Z11" s="75" t="s">
        <v>110</v>
      </c>
      <c r="AA11" s="75" t="s">
        <v>114</v>
      </c>
      <c r="AB11" s="75" t="s">
        <v>110</v>
      </c>
      <c r="AC11" s="75" t="s">
        <v>110</v>
      </c>
      <c r="AD11" s="75" t="s">
        <v>135</v>
      </c>
      <c r="AE11" s="76" t="s">
        <v>118</v>
      </c>
      <c r="AF11" s="76" t="s">
        <v>116</v>
      </c>
      <c r="AG11" s="76" t="s">
        <v>116</v>
      </c>
      <c r="AH11" s="76" t="s">
        <v>117</v>
      </c>
      <c r="AI11" s="76" t="s">
        <v>117</v>
      </c>
      <c r="AJ11" s="76" t="s">
        <v>117</v>
      </c>
      <c r="AK11" s="76" t="s">
        <v>117</v>
      </c>
      <c r="AL11" s="76" t="s">
        <v>116</v>
      </c>
      <c r="AM11" s="76" t="s">
        <v>116</v>
      </c>
      <c r="AN11" s="76" t="s">
        <v>118</v>
      </c>
      <c r="AO11" s="76" t="s">
        <v>116</v>
      </c>
      <c r="AP11" s="76" t="s">
        <v>118</v>
      </c>
      <c r="AQ11" s="76" t="s">
        <v>116</v>
      </c>
      <c r="AR11" s="76" t="s">
        <v>117</v>
      </c>
      <c r="AS11" s="76" t="s">
        <v>116</v>
      </c>
      <c r="AT11" s="76" t="s">
        <v>118</v>
      </c>
      <c r="AU11" s="76" t="s">
        <v>116</v>
      </c>
      <c r="AV11" s="76" t="s">
        <v>118</v>
      </c>
      <c r="AW11" s="76" t="s">
        <v>117</v>
      </c>
      <c r="AX11" s="76" t="s">
        <v>116</v>
      </c>
      <c r="AY11" s="76" t="s">
        <v>118</v>
      </c>
      <c r="AZ11" s="76" t="s">
        <v>117</v>
      </c>
      <c r="BA11" s="76" t="s">
        <v>117</v>
      </c>
      <c r="BB11" s="76" t="s">
        <v>118</v>
      </c>
      <c r="BC11" s="76" t="s">
        <v>118</v>
      </c>
      <c r="BD11" s="76" t="s">
        <v>118</v>
      </c>
      <c r="BE11" s="76" t="s">
        <v>116</v>
      </c>
      <c r="BF11" s="76" t="s">
        <v>118</v>
      </c>
      <c r="BG11" s="76" t="s">
        <v>116</v>
      </c>
      <c r="BH11" s="76" t="s">
        <v>117</v>
      </c>
      <c r="BI11" s="76" t="s">
        <v>118</v>
      </c>
      <c r="BJ11" s="76" t="s">
        <v>117</v>
      </c>
      <c r="BK11" s="76" t="s">
        <v>116</v>
      </c>
      <c r="BL11" s="77" t="s">
        <v>118</v>
      </c>
      <c r="BM11" s="77" t="s">
        <v>120</v>
      </c>
      <c r="BN11" s="77" t="s">
        <v>118</v>
      </c>
      <c r="BO11" s="77" t="s">
        <v>120</v>
      </c>
      <c r="BP11" s="77" t="s">
        <v>118</v>
      </c>
      <c r="BQ11" s="77" t="s">
        <v>118</v>
      </c>
      <c r="BR11" s="77" t="s">
        <v>118</v>
      </c>
      <c r="BS11" s="77" t="s">
        <v>118</v>
      </c>
      <c r="BT11" s="77" t="s">
        <v>118</v>
      </c>
      <c r="BU11" s="77" t="s">
        <v>128</v>
      </c>
      <c r="BV11" s="77" t="s">
        <v>118</v>
      </c>
      <c r="BW11" s="77" t="s">
        <v>118</v>
      </c>
      <c r="BX11" s="77" t="s">
        <v>118</v>
      </c>
      <c r="BY11" s="77" t="s">
        <v>118</v>
      </c>
      <c r="BZ11" s="77" t="s">
        <v>118</v>
      </c>
      <c r="CA11" s="77" t="s">
        <v>120</v>
      </c>
      <c r="CB11" s="77" t="s">
        <v>120</v>
      </c>
      <c r="CC11" s="77" t="s">
        <v>118</v>
      </c>
      <c r="CD11" s="77" t="s">
        <v>118</v>
      </c>
      <c r="CE11" s="77" t="s">
        <v>118</v>
      </c>
      <c r="CF11" s="78" t="s">
        <v>116</v>
      </c>
      <c r="CG11" s="78" t="s">
        <v>128</v>
      </c>
      <c r="CH11" s="78" t="s">
        <v>120</v>
      </c>
      <c r="CI11" s="78" t="s">
        <v>128</v>
      </c>
      <c r="CJ11" s="78" t="s">
        <v>121</v>
      </c>
      <c r="CK11" s="78" t="s">
        <v>128</v>
      </c>
      <c r="CL11" s="78" t="s">
        <v>120</v>
      </c>
      <c r="CM11" s="78" t="s">
        <v>120</v>
      </c>
      <c r="CN11" s="79" t="s">
        <v>134</v>
      </c>
      <c r="CO11" s="79" t="s">
        <v>130</v>
      </c>
      <c r="CP11" s="79" t="s">
        <v>130</v>
      </c>
      <c r="CQ11" s="79" t="s">
        <v>134</v>
      </c>
      <c r="CR11" s="79" t="s">
        <v>134</v>
      </c>
      <c r="CS11" s="79" t="s">
        <v>110</v>
      </c>
      <c r="CT11" s="79" t="s">
        <v>130</v>
      </c>
      <c r="CU11" s="79" t="s">
        <v>134</v>
      </c>
      <c r="CV11" s="79" t="s">
        <v>131</v>
      </c>
      <c r="CW11" s="79" t="s">
        <v>131</v>
      </c>
      <c r="CX11" s="79" t="s">
        <v>123</v>
      </c>
      <c r="CY11" s="79" t="s">
        <v>134</v>
      </c>
      <c r="CZ11" s="79" t="s">
        <v>123</v>
      </c>
      <c r="DA11" s="79" t="s">
        <v>130</v>
      </c>
    </row>
    <row r="12" spans="1:105" x14ac:dyDescent="0.15">
      <c r="A12" s="114" t="s">
        <v>222</v>
      </c>
      <c r="B12" s="74" t="s">
        <v>105</v>
      </c>
      <c r="C12" s="74" t="s">
        <v>124</v>
      </c>
      <c r="D12" s="74" t="s">
        <v>125</v>
      </c>
      <c r="E12" s="74" t="s">
        <v>133</v>
      </c>
      <c r="F12" s="75" t="s">
        <v>109</v>
      </c>
      <c r="G12" s="75" t="s">
        <v>110</v>
      </c>
      <c r="H12" s="75" t="s">
        <v>112</v>
      </c>
      <c r="I12" s="75" t="s">
        <v>110</v>
      </c>
      <c r="J12" s="75" t="s">
        <v>113</v>
      </c>
      <c r="K12" s="75" t="s">
        <v>113</v>
      </c>
      <c r="L12" s="75" t="s">
        <v>109</v>
      </c>
      <c r="M12" s="75" t="s">
        <v>113</v>
      </c>
      <c r="N12" s="75" t="s">
        <v>113</v>
      </c>
      <c r="O12" s="75" t="s">
        <v>113</v>
      </c>
      <c r="P12" s="75" t="s">
        <v>113</v>
      </c>
      <c r="Q12" s="75" t="s">
        <v>111</v>
      </c>
      <c r="R12" s="75" t="s">
        <v>110</v>
      </c>
      <c r="S12" s="75" t="s">
        <v>135</v>
      </c>
      <c r="T12" s="75" t="s">
        <v>110</v>
      </c>
      <c r="U12" s="75" t="s">
        <v>110</v>
      </c>
      <c r="V12" s="75" t="s">
        <v>114</v>
      </c>
      <c r="W12" s="75" t="s">
        <v>113</v>
      </c>
      <c r="X12" s="75" t="s">
        <v>110</v>
      </c>
      <c r="Y12" s="75" t="s">
        <v>110</v>
      </c>
      <c r="Z12" s="75" t="s">
        <v>112</v>
      </c>
      <c r="AA12" s="75" t="s">
        <v>110</v>
      </c>
      <c r="AB12" s="75" t="s">
        <v>110</v>
      </c>
      <c r="AC12" s="75" t="s">
        <v>110</v>
      </c>
      <c r="AD12" s="75" t="s">
        <v>114</v>
      </c>
      <c r="AE12" s="76" t="s">
        <v>116</v>
      </c>
      <c r="AF12" s="76" t="s">
        <v>118</v>
      </c>
      <c r="AG12" s="76" t="s">
        <v>118</v>
      </c>
      <c r="AH12" s="76" t="s">
        <v>116</v>
      </c>
      <c r="AI12" s="76" t="s">
        <v>116</v>
      </c>
      <c r="AJ12" s="76" t="s">
        <v>117</v>
      </c>
      <c r="AK12" s="76" t="s">
        <v>117</v>
      </c>
      <c r="AL12" s="76" t="s">
        <v>118</v>
      </c>
      <c r="AM12" s="76" t="s">
        <v>118</v>
      </c>
      <c r="AN12" s="76" t="s">
        <v>117</v>
      </c>
      <c r="AO12" s="76" t="s">
        <v>118</v>
      </c>
      <c r="AP12" s="76" t="s">
        <v>116</v>
      </c>
      <c r="AQ12" s="76" t="s">
        <v>116</v>
      </c>
      <c r="AR12" s="76" t="s">
        <v>117</v>
      </c>
      <c r="AS12" s="76" t="s">
        <v>118</v>
      </c>
      <c r="AT12" s="76" t="s">
        <v>117</v>
      </c>
      <c r="AU12" s="76" t="s">
        <v>118</v>
      </c>
      <c r="AV12" s="76" t="s">
        <v>118</v>
      </c>
      <c r="AW12" s="76" t="s">
        <v>118</v>
      </c>
      <c r="AX12" s="76" t="s">
        <v>118</v>
      </c>
      <c r="AY12" s="76" t="s">
        <v>118</v>
      </c>
      <c r="AZ12" s="76" t="s">
        <v>118</v>
      </c>
      <c r="BA12" s="76" t="s">
        <v>118</v>
      </c>
      <c r="BB12" s="76" t="s">
        <v>116</v>
      </c>
      <c r="BC12" s="76" t="s">
        <v>116</v>
      </c>
      <c r="BD12" s="76" t="s">
        <v>116</v>
      </c>
      <c r="BE12" s="76" t="s">
        <v>117</v>
      </c>
      <c r="BF12" s="76" t="s">
        <v>117</v>
      </c>
      <c r="BG12" s="76" t="s">
        <v>118</v>
      </c>
      <c r="BH12" s="76" t="s">
        <v>117</v>
      </c>
      <c r="BI12" s="76" t="s">
        <v>116</v>
      </c>
      <c r="BJ12" s="76" t="s">
        <v>116</v>
      </c>
      <c r="BK12" s="76" t="s">
        <v>118</v>
      </c>
      <c r="BL12" s="77" t="s">
        <v>118</v>
      </c>
      <c r="BM12" s="77" t="s">
        <v>127</v>
      </c>
      <c r="BN12" s="77" t="s">
        <v>118</v>
      </c>
      <c r="BO12" s="77" t="s">
        <v>127</v>
      </c>
      <c r="BP12" s="77" t="s">
        <v>127</v>
      </c>
      <c r="BQ12" s="77" t="s">
        <v>119</v>
      </c>
      <c r="BR12" s="77" t="s">
        <v>120</v>
      </c>
      <c r="BS12" s="77" t="s">
        <v>127</v>
      </c>
      <c r="BT12" s="77" t="s">
        <v>120</v>
      </c>
      <c r="BU12" s="77" t="s">
        <v>120</v>
      </c>
      <c r="BV12" s="77" t="s">
        <v>127</v>
      </c>
      <c r="BW12" s="77" t="s">
        <v>120</v>
      </c>
      <c r="BX12" s="77" t="s">
        <v>120</v>
      </c>
      <c r="BY12" s="77" t="s">
        <v>118</v>
      </c>
      <c r="BZ12" s="77" t="s">
        <v>119</v>
      </c>
      <c r="CA12" s="77" t="s">
        <v>128</v>
      </c>
      <c r="CB12" s="77" t="s">
        <v>127</v>
      </c>
      <c r="CC12" s="77" t="s">
        <v>118</v>
      </c>
      <c r="CD12" s="77" t="s">
        <v>128</v>
      </c>
      <c r="CE12" s="77" t="s">
        <v>120</v>
      </c>
      <c r="CF12" s="78" t="s">
        <v>120</v>
      </c>
      <c r="CG12" s="78" t="s">
        <v>120</v>
      </c>
      <c r="CH12" s="78" t="s">
        <v>120</v>
      </c>
      <c r="CI12" s="78" t="s">
        <v>128</v>
      </c>
      <c r="CJ12" s="78" t="s">
        <v>128</v>
      </c>
      <c r="CK12" s="78" t="s">
        <v>120</v>
      </c>
      <c r="CL12" s="78" t="s">
        <v>128</v>
      </c>
      <c r="CM12" s="78" t="s">
        <v>120</v>
      </c>
      <c r="CN12" s="79" t="s">
        <v>130</v>
      </c>
      <c r="CO12" s="79" t="s">
        <v>130</v>
      </c>
      <c r="CP12" s="79" t="s">
        <v>130</v>
      </c>
      <c r="CQ12" s="79" t="s">
        <v>123</v>
      </c>
      <c r="CR12" s="79" t="s">
        <v>123</v>
      </c>
      <c r="CS12" s="79" t="s">
        <v>110</v>
      </c>
      <c r="CT12" s="79" t="s">
        <v>130</v>
      </c>
      <c r="CU12" s="79" t="s">
        <v>130</v>
      </c>
      <c r="CV12" s="79" t="s">
        <v>130</v>
      </c>
      <c r="CW12" s="79" t="s">
        <v>131</v>
      </c>
      <c r="CX12" s="79" t="s">
        <v>130</v>
      </c>
      <c r="CY12" s="79" t="s">
        <v>131</v>
      </c>
      <c r="CZ12" s="79" t="s">
        <v>123</v>
      </c>
      <c r="DA12" s="79" t="s">
        <v>122</v>
      </c>
    </row>
    <row r="13" spans="1:105" x14ac:dyDescent="0.15">
      <c r="A13" s="114" t="s">
        <v>223</v>
      </c>
      <c r="B13" s="74" t="s">
        <v>105</v>
      </c>
      <c r="C13" s="74" t="s">
        <v>124</v>
      </c>
      <c r="D13" s="74" t="s">
        <v>125</v>
      </c>
      <c r="E13" s="74" t="s">
        <v>133</v>
      </c>
      <c r="F13" s="75" t="s">
        <v>114</v>
      </c>
      <c r="G13" s="75" t="s">
        <v>114</v>
      </c>
      <c r="H13" s="75" t="s">
        <v>112</v>
      </c>
      <c r="I13" s="75" t="s">
        <v>114</v>
      </c>
      <c r="J13" s="75" t="s">
        <v>112</v>
      </c>
      <c r="K13" s="75" t="s">
        <v>110</v>
      </c>
      <c r="L13" s="75" t="s">
        <v>114</v>
      </c>
      <c r="M13" s="75" t="s">
        <v>113</v>
      </c>
      <c r="N13" s="75" t="s">
        <v>110</v>
      </c>
      <c r="O13" s="75" t="s">
        <v>113</v>
      </c>
      <c r="P13" s="75" t="s">
        <v>113</v>
      </c>
      <c r="Q13" s="75" t="s">
        <v>114</v>
      </c>
      <c r="R13" s="75" t="s">
        <v>114</v>
      </c>
      <c r="S13" s="75" t="s">
        <v>113</v>
      </c>
      <c r="T13" s="75" t="s">
        <v>110</v>
      </c>
      <c r="U13" s="75" t="s">
        <v>114</v>
      </c>
      <c r="V13" s="75" t="s">
        <v>135</v>
      </c>
      <c r="W13" s="75" t="s">
        <v>113</v>
      </c>
      <c r="X13" s="75" t="s">
        <v>110</v>
      </c>
      <c r="Y13" s="75" t="s">
        <v>113</v>
      </c>
      <c r="Z13" s="75" t="s">
        <v>113</v>
      </c>
      <c r="AA13" s="75" t="s">
        <v>110</v>
      </c>
      <c r="AB13" s="75" t="s">
        <v>110</v>
      </c>
      <c r="AC13" s="75" t="s">
        <v>110</v>
      </c>
      <c r="AD13" s="75" t="s">
        <v>113</v>
      </c>
      <c r="AE13" s="76" t="s">
        <v>116</v>
      </c>
      <c r="AF13" s="76" t="s">
        <v>116</v>
      </c>
      <c r="AG13" s="76" t="s">
        <v>116</v>
      </c>
      <c r="AH13" s="76" t="s">
        <v>116</v>
      </c>
      <c r="AI13" s="76" t="s">
        <v>116</v>
      </c>
      <c r="AJ13" s="76" t="s">
        <v>118</v>
      </c>
      <c r="AK13" s="76" t="s">
        <v>116</v>
      </c>
      <c r="AL13" s="76" t="s">
        <v>116</v>
      </c>
      <c r="AM13" s="76" t="s">
        <v>116</v>
      </c>
      <c r="AN13" s="76" t="s">
        <v>116</v>
      </c>
      <c r="AO13" s="76" t="s">
        <v>116</v>
      </c>
      <c r="AP13" s="76" t="s">
        <v>117</v>
      </c>
      <c r="AQ13" s="76" t="s">
        <v>117</v>
      </c>
      <c r="AR13" s="76" t="s">
        <v>117</v>
      </c>
      <c r="AS13" s="76" t="s">
        <v>116</v>
      </c>
      <c r="AT13" s="76" t="s">
        <v>117</v>
      </c>
      <c r="AU13" s="76" t="s">
        <v>117</v>
      </c>
      <c r="AV13" s="76" t="s">
        <v>117</v>
      </c>
      <c r="AW13" s="76" t="s">
        <v>118</v>
      </c>
      <c r="AX13" s="76" t="s">
        <v>117</v>
      </c>
      <c r="AY13" s="76" t="s">
        <v>117</v>
      </c>
      <c r="AZ13" s="76" t="s">
        <v>117</v>
      </c>
      <c r="BA13" s="76" t="s">
        <v>117</v>
      </c>
      <c r="BB13" s="76" t="s">
        <v>117</v>
      </c>
      <c r="BC13" s="76" t="s">
        <v>117</v>
      </c>
      <c r="BD13" s="76" t="s">
        <v>117</v>
      </c>
      <c r="BE13" s="76" t="s">
        <v>117</v>
      </c>
      <c r="BF13" s="76" t="s">
        <v>117</v>
      </c>
      <c r="BG13" s="76" t="s">
        <v>116</v>
      </c>
      <c r="BH13" s="76" t="s">
        <v>117</v>
      </c>
      <c r="BI13" s="76" t="s">
        <v>116</v>
      </c>
      <c r="BJ13" s="76" t="s">
        <v>117</v>
      </c>
      <c r="BK13" s="76" t="s">
        <v>118</v>
      </c>
      <c r="BL13" s="77" t="s">
        <v>119</v>
      </c>
      <c r="BM13" s="77" t="s">
        <v>119</v>
      </c>
      <c r="BN13" s="77" t="s">
        <v>118</v>
      </c>
      <c r="BO13" s="77" t="s">
        <v>120</v>
      </c>
      <c r="BP13" s="77" t="s">
        <v>120</v>
      </c>
      <c r="BQ13" s="77" t="s">
        <v>118</v>
      </c>
      <c r="BR13" s="77" t="s">
        <v>118</v>
      </c>
      <c r="BS13" s="77" t="s">
        <v>118</v>
      </c>
      <c r="BT13" s="77" t="s">
        <v>129</v>
      </c>
      <c r="BU13" s="77" t="s">
        <v>129</v>
      </c>
      <c r="BV13" s="77" t="s">
        <v>119</v>
      </c>
      <c r="BW13" s="77" t="s">
        <v>119</v>
      </c>
      <c r="BX13" s="77" t="s">
        <v>119</v>
      </c>
      <c r="BY13" s="77" t="s">
        <v>118</v>
      </c>
      <c r="BZ13" s="77" t="s">
        <v>119</v>
      </c>
      <c r="CA13" s="77" t="s">
        <v>120</v>
      </c>
      <c r="CB13" s="77" t="s">
        <v>120</v>
      </c>
      <c r="CC13" s="77" t="s">
        <v>118</v>
      </c>
      <c r="CD13" s="77" t="s">
        <v>120</v>
      </c>
      <c r="CE13" s="77" t="s">
        <v>119</v>
      </c>
      <c r="CF13" s="78" t="s">
        <v>116</v>
      </c>
      <c r="CG13" s="78" t="s">
        <v>120</v>
      </c>
      <c r="CH13" s="78" t="s">
        <v>128</v>
      </c>
      <c r="CI13" s="78" t="s">
        <v>121</v>
      </c>
      <c r="CJ13" s="78" t="s">
        <v>121</v>
      </c>
      <c r="CK13" s="78" t="s">
        <v>121</v>
      </c>
      <c r="CL13" s="78" t="s">
        <v>121</v>
      </c>
      <c r="CM13" s="78" t="s">
        <v>120</v>
      </c>
      <c r="CN13" s="79" t="s">
        <v>130</v>
      </c>
      <c r="CO13" s="79" t="s">
        <v>123</v>
      </c>
      <c r="CP13" s="79" t="s">
        <v>123</v>
      </c>
      <c r="CQ13" s="79" t="s">
        <v>123</v>
      </c>
      <c r="CR13" s="79" t="s">
        <v>130</v>
      </c>
      <c r="CS13" s="79" t="s">
        <v>134</v>
      </c>
      <c r="CT13" s="79" t="s">
        <v>131</v>
      </c>
      <c r="CU13" s="79" t="s">
        <v>134</v>
      </c>
      <c r="CV13" s="79" t="s">
        <v>123</v>
      </c>
      <c r="CW13" s="79" t="s">
        <v>123</v>
      </c>
      <c r="CX13" s="79" t="s">
        <v>123</v>
      </c>
      <c r="CY13" s="79" t="s">
        <v>131</v>
      </c>
      <c r="CZ13" s="79" t="s">
        <v>131</v>
      </c>
      <c r="DA13" s="79" t="s">
        <v>131</v>
      </c>
    </row>
    <row r="14" spans="1:105" x14ac:dyDescent="0.15">
      <c r="A14" s="114" t="s">
        <v>224</v>
      </c>
      <c r="B14" s="74" t="s">
        <v>105</v>
      </c>
      <c r="C14" s="74" t="s">
        <v>106</v>
      </c>
      <c r="D14" s="74" t="s">
        <v>107</v>
      </c>
      <c r="E14" s="74" t="s">
        <v>133</v>
      </c>
      <c r="F14" s="75" t="s">
        <v>113</v>
      </c>
      <c r="G14" s="75" t="s">
        <v>110</v>
      </c>
      <c r="H14" s="75" t="s">
        <v>113</v>
      </c>
      <c r="I14" s="75" t="s">
        <v>113</v>
      </c>
      <c r="J14" s="75" t="s">
        <v>110</v>
      </c>
      <c r="K14" s="75" t="s">
        <v>110</v>
      </c>
      <c r="L14" s="75" t="s">
        <v>110</v>
      </c>
      <c r="M14" s="75" t="s">
        <v>113</v>
      </c>
      <c r="N14" s="75" t="s">
        <v>110</v>
      </c>
      <c r="O14" s="75" t="s">
        <v>110</v>
      </c>
      <c r="P14" s="75" t="s">
        <v>113</v>
      </c>
      <c r="Q14" s="75" t="s">
        <v>114</v>
      </c>
      <c r="R14" s="75" t="s">
        <v>110</v>
      </c>
      <c r="S14" s="75" t="s">
        <v>113</v>
      </c>
      <c r="T14" s="75" t="s">
        <v>110</v>
      </c>
      <c r="U14" s="75" t="s">
        <v>110</v>
      </c>
      <c r="V14" s="75" t="s">
        <v>110</v>
      </c>
      <c r="W14" s="75" t="s">
        <v>110</v>
      </c>
      <c r="X14" s="75" t="s">
        <v>113</v>
      </c>
      <c r="Y14" s="75" t="s">
        <v>113</v>
      </c>
      <c r="Z14" s="75" t="s">
        <v>110</v>
      </c>
      <c r="AA14" s="75" t="s">
        <v>110</v>
      </c>
      <c r="AB14" s="75" t="s">
        <v>110</v>
      </c>
      <c r="AC14" s="75" t="s">
        <v>110</v>
      </c>
      <c r="AD14" s="75" t="s">
        <v>110</v>
      </c>
      <c r="AE14" s="76" t="s">
        <v>116</v>
      </c>
      <c r="AF14" s="76" t="s">
        <v>116</v>
      </c>
      <c r="AG14" s="76" t="s">
        <v>116</v>
      </c>
      <c r="AH14" s="76" t="s">
        <v>118</v>
      </c>
      <c r="AI14" s="76" t="s">
        <v>116</v>
      </c>
      <c r="AJ14" s="76" t="s">
        <v>117</v>
      </c>
      <c r="AK14" s="76" t="s">
        <v>118</v>
      </c>
      <c r="AL14" s="76" t="s">
        <v>116</v>
      </c>
      <c r="AM14" s="76" t="s">
        <v>118</v>
      </c>
      <c r="AN14" s="76" t="s">
        <v>117</v>
      </c>
      <c r="AO14" s="76" t="s">
        <v>118</v>
      </c>
      <c r="AP14" s="76" t="s">
        <v>118</v>
      </c>
      <c r="AQ14" s="76" t="s">
        <v>117</v>
      </c>
      <c r="AR14" s="76" t="s">
        <v>117</v>
      </c>
      <c r="AS14" s="76" t="s">
        <v>118</v>
      </c>
      <c r="AT14" s="76" t="s">
        <v>117</v>
      </c>
      <c r="AU14" s="76" t="s">
        <v>117</v>
      </c>
      <c r="AV14" s="76" t="s">
        <v>117</v>
      </c>
      <c r="AW14" s="76" t="s">
        <v>117</v>
      </c>
      <c r="AX14" s="76" t="s">
        <v>117</v>
      </c>
      <c r="AY14" s="76" t="s">
        <v>117</v>
      </c>
      <c r="AZ14" s="76" t="s">
        <v>118</v>
      </c>
      <c r="BA14" s="76" t="s">
        <v>117</v>
      </c>
      <c r="BB14" s="76" t="s">
        <v>117</v>
      </c>
      <c r="BC14" s="76" t="s">
        <v>117</v>
      </c>
      <c r="BD14" s="76" t="s">
        <v>117</v>
      </c>
      <c r="BE14" s="76" t="s">
        <v>117</v>
      </c>
      <c r="BF14" s="76" t="s">
        <v>117</v>
      </c>
      <c r="BG14" s="76" t="s">
        <v>118</v>
      </c>
      <c r="BH14" s="76" t="s">
        <v>117</v>
      </c>
      <c r="BI14" s="76" t="s">
        <v>118</v>
      </c>
      <c r="BJ14" s="76" t="s">
        <v>118</v>
      </c>
      <c r="BK14" s="76" t="s">
        <v>116</v>
      </c>
      <c r="BL14" s="77" t="s">
        <v>119</v>
      </c>
      <c r="BM14" s="77" t="s">
        <v>118</v>
      </c>
      <c r="BN14" s="77" t="s">
        <v>118</v>
      </c>
      <c r="BO14" s="77" t="s">
        <v>127</v>
      </c>
      <c r="BP14" s="77" t="s">
        <v>127</v>
      </c>
      <c r="BQ14" s="77" t="s">
        <v>120</v>
      </c>
      <c r="BR14" s="77" t="s">
        <v>120</v>
      </c>
      <c r="BS14" s="77" t="s">
        <v>118</v>
      </c>
      <c r="BT14" s="77" t="s">
        <v>127</v>
      </c>
      <c r="BU14" s="77" t="s">
        <v>118</v>
      </c>
      <c r="BV14" s="77" t="s">
        <v>119</v>
      </c>
      <c r="BW14" s="77" t="s">
        <v>119</v>
      </c>
      <c r="BX14" s="77" t="s">
        <v>119</v>
      </c>
      <c r="BY14" s="77" t="s">
        <v>127</v>
      </c>
      <c r="BZ14" s="77" t="s">
        <v>119</v>
      </c>
      <c r="CA14" s="77" t="s">
        <v>119</v>
      </c>
      <c r="CB14" s="77" t="s">
        <v>120</v>
      </c>
      <c r="CC14" s="77" t="s">
        <v>118</v>
      </c>
      <c r="CD14" s="77" t="s">
        <v>118</v>
      </c>
      <c r="CE14" s="77" t="s">
        <v>119</v>
      </c>
      <c r="CF14" s="78" t="s">
        <v>120</v>
      </c>
      <c r="CG14" s="78" t="s">
        <v>121</v>
      </c>
      <c r="CH14" s="78" t="s">
        <v>116</v>
      </c>
      <c r="CI14" s="78" t="s">
        <v>128</v>
      </c>
      <c r="CJ14" s="78" t="s">
        <v>128</v>
      </c>
      <c r="CK14" s="78" t="s">
        <v>128</v>
      </c>
      <c r="CL14" s="78" t="s">
        <v>116</v>
      </c>
      <c r="CM14" s="78" t="s">
        <v>116</v>
      </c>
      <c r="CN14" s="79" t="s">
        <v>122</v>
      </c>
      <c r="CO14" s="79" t="s">
        <v>122</v>
      </c>
      <c r="CP14" s="79" t="s">
        <v>123</v>
      </c>
      <c r="CQ14" s="79" t="s">
        <v>123</v>
      </c>
      <c r="CR14" s="79" t="s">
        <v>122</v>
      </c>
      <c r="CS14" s="79" t="s">
        <v>123</v>
      </c>
      <c r="CT14" s="79" t="s">
        <v>122</v>
      </c>
      <c r="CU14" s="79" t="s">
        <v>123</v>
      </c>
      <c r="CV14" s="79" t="s">
        <v>123</v>
      </c>
      <c r="CW14" s="79" t="s">
        <v>122</v>
      </c>
      <c r="CX14" s="79" t="s">
        <v>122</v>
      </c>
      <c r="CY14" s="79" t="s">
        <v>131</v>
      </c>
      <c r="CZ14" s="79" t="s">
        <v>131</v>
      </c>
      <c r="DA14" s="79" t="s">
        <v>131</v>
      </c>
    </row>
    <row r="15" spans="1:105" x14ac:dyDescent="0.15">
      <c r="A15" s="114" t="s">
        <v>225</v>
      </c>
      <c r="B15" s="74" t="s">
        <v>136</v>
      </c>
      <c r="C15" s="74" t="s">
        <v>124</v>
      </c>
      <c r="D15" s="74" t="s">
        <v>107</v>
      </c>
      <c r="E15" s="74" t="s">
        <v>126</v>
      </c>
      <c r="F15" s="75" t="s">
        <v>112</v>
      </c>
      <c r="G15" s="75" t="s">
        <v>113</v>
      </c>
      <c r="H15" s="75" t="s">
        <v>113</v>
      </c>
      <c r="I15" s="75" t="s">
        <v>113</v>
      </c>
      <c r="J15" s="75" t="s">
        <v>113</v>
      </c>
      <c r="K15" s="75" t="s">
        <v>113</v>
      </c>
      <c r="L15" s="75" t="s">
        <v>113</v>
      </c>
      <c r="M15" s="75" t="s">
        <v>113</v>
      </c>
      <c r="N15" s="75" t="s">
        <v>113</v>
      </c>
      <c r="O15" s="75" t="s">
        <v>113</v>
      </c>
      <c r="P15" s="75" t="s">
        <v>113</v>
      </c>
      <c r="Q15" s="75" t="s">
        <v>135</v>
      </c>
      <c r="R15" s="75" t="s">
        <v>113</v>
      </c>
      <c r="S15" s="75" t="s">
        <v>135</v>
      </c>
      <c r="T15" s="75" t="s">
        <v>110</v>
      </c>
      <c r="U15" s="75" t="s">
        <v>113</v>
      </c>
      <c r="V15" s="75" t="s">
        <v>113</v>
      </c>
      <c r="W15" s="75" t="s">
        <v>113</v>
      </c>
      <c r="X15" s="75" t="s">
        <v>113</v>
      </c>
      <c r="Y15" s="75" t="s">
        <v>114</v>
      </c>
      <c r="Z15" s="75" t="s">
        <v>113</v>
      </c>
      <c r="AA15" s="75" t="s">
        <v>114</v>
      </c>
      <c r="AB15" s="75" t="s">
        <v>135</v>
      </c>
      <c r="AC15" s="75" t="s">
        <v>114</v>
      </c>
      <c r="AD15" s="75" t="s">
        <v>114</v>
      </c>
      <c r="AE15" s="76" t="s">
        <v>118</v>
      </c>
      <c r="AF15" s="76" t="s">
        <v>118</v>
      </c>
      <c r="AG15" s="76" t="s">
        <v>116</v>
      </c>
      <c r="AH15" s="76" t="s">
        <v>116</v>
      </c>
      <c r="AI15" s="76" t="s">
        <v>116</v>
      </c>
      <c r="AJ15" s="76" t="s">
        <v>118</v>
      </c>
      <c r="AK15" s="76" t="s">
        <v>118</v>
      </c>
      <c r="AL15" s="76" t="s">
        <v>118</v>
      </c>
      <c r="AM15" s="76" t="s">
        <v>118</v>
      </c>
      <c r="AN15" s="76" t="s">
        <v>118</v>
      </c>
      <c r="AO15" s="76" t="s">
        <v>118</v>
      </c>
      <c r="AP15" s="76" t="s">
        <v>117</v>
      </c>
      <c r="AQ15" s="76" t="s">
        <v>116</v>
      </c>
      <c r="AR15" s="76" t="s">
        <v>117</v>
      </c>
      <c r="AS15" s="76" t="s">
        <v>116</v>
      </c>
      <c r="AT15" s="76" t="s">
        <v>116</v>
      </c>
      <c r="AU15" s="76" t="s">
        <v>116</v>
      </c>
      <c r="AV15" s="76" t="s">
        <v>117</v>
      </c>
      <c r="AW15" s="76" t="s">
        <v>117</v>
      </c>
      <c r="AX15" s="76" t="s">
        <v>117</v>
      </c>
      <c r="AY15" s="76" t="s">
        <v>117</v>
      </c>
      <c r="AZ15" s="76" t="s">
        <v>117</v>
      </c>
      <c r="BA15" s="76" t="s">
        <v>117</v>
      </c>
      <c r="BB15" s="76" t="s">
        <v>117</v>
      </c>
      <c r="BC15" s="76" t="s">
        <v>116</v>
      </c>
      <c r="BD15" s="76" t="s">
        <v>117</v>
      </c>
      <c r="BE15" s="76" t="s">
        <v>117</v>
      </c>
      <c r="BF15" s="76" t="s">
        <v>117</v>
      </c>
      <c r="BG15" s="76" t="s">
        <v>116</v>
      </c>
      <c r="BH15" s="76" t="s">
        <v>117</v>
      </c>
      <c r="BI15" s="76" t="s">
        <v>118</v>
      </c>
      <c r="BJ15" s="76" t="s">
        <v>118</v>
      </c>
      <c r="BK15" s="76" t="s">
        <v>118</v>
      </c>
      <c r="BL15" s="77" t="s">
        <v>120</v>
      </c>
      <c r="BM15" s="77" t="s">
        <v>119</v>
      </c>
      <c r="BN15" s="77" t="s">
        <v>119</v>
      </c>
      <c r="BO15" s="77" t="s">
        <v>120</v>
      </c>
      <c r="BP15" s="77" t="s">
        <v>119</v>
      </c>
      <c r="BQ15" s="77" t="s">
        <v>119</v>
      </c>
      <c r="BR15" s="77" t="s">
        <v>119</v>
      </c>
      <c r="BS15" s="77" t="s">
        <v>120</v>
      </c>
      <c r="BT15" s="77" t="s">
        <v>127</v>
      </c>
      <c r="BU15" s="77" t="s">
        <v>120</v>
      </c>
      <c r="BV15" s="77" t="s">
        <v>119</v>
      </c>
      <c r="BW15" s="77" t="s">
        <v>118</v>
      </c>
      <c r="BX15" s="77" t="s">
        <v>120</v>
      </c>
      <c r="BY15" s="77" t="s">
        <v>118</v>
      </c>
      <c r="BZ15" s="77" t="s">
        <v>119</v>
      </c>
      <c r="CA15" s="77" t="s">
        <v>119</v>
      </c>
      <c r="CB15" s="77" t="s">
        <v>119</v>
      </c>
      <c r="CC15" s="77" t="s">
        <v>119</v>
      </c>
      <c r="CD15" s="77" t="s">
        <v>118</v>
      </c>
      <c r="CE15" s="77" t="s">
        <v>118</v>
      </c>
      <c r="CF15" s="78" t="s">
        <v>120</v>
      </c>
      <c r="CG15" s="78" t="s">
        <v>128</v>
      </c>
      <c r="CH15" s="78" t="s">
        <v>120</v>
      </c>
      <c r="CI15" s="78" t="s">
        <v>128</v>
      </c>
      <c r="CJ15" s="78" t="s">
        <v>120</v>
      </c>
      <c r="CK15" s="78" t="s">
        <v>120</v>
      </c>
      <c r="CL15" s="78" t="s">
        <v>120</v>
      </c>
      <c r="CM15" s="78" t="s">
        <v>120</v>
      </c>
      <c r="CN15" s="79" t="s">
        <v>130</v>
      </c>
      <c r="CO15" s="79" t="s">
        <v>130</v>
      </c>
      <c r="CP15" s="79" t="s">
        <v>130</v>
      </c>
      <c r="CQ15" s="79" t="s">
        <v>122</v>
      </c>
      <c r="CR15" s="79" t="s">
        <v>130</v>
      </c>
      <c r="CS15" s="79" t="s">
        <v>123</v>
      </c>
      <c r="CT15" s="79" t="s">
        <v>123</v>
      </c>
      <c r="CU15" s="79" t="s">
        <v>123</v>
      </c>
      <c r="CV15" s="79" t="s">
        <v>123</v>
      </c>
      <c r="CW15" s="79" t="s">
        <v>123</v>
      </c>
      <c r="CX15" s="79" t="s">
        <v>123</v>
      </c>
      <c r="CY15" s="79" t="s">
        <v>123</v>
      </c>
      <c r="CZ15" s="79" t="s">
        <v>130</v>
      </c>
      <c r="DA15" s="79" t="s">
        <v>123</v>
      </c>
    </row>
    <row r="16" spans="1:105" x14ac:dyDescent="0.15">
      <c r="A16" s="114" t="s">
        <v>226</v>
      </c>
      <c r="B16" s="74" t="s">
        <v>105</v>
      </c>
      <c r="C16" s="74" t="s">
        <v>124</v>
      </c>
      <c r="D16" s="74" t="s">
        <v>107</v>
      </c>
      <c r="E16" s="74" t="s">
        <v>133</v>
      </c>
      <c r="F16" s="75" t="s">
        <v>109</v>
      </c>
      <c r="G16" s="75" t="s">
        <v>109</v>
      </c>
      <c r="H16" s="75" t="s">
        <v>114</v>
      </c>
      <c r="I16" s="75" t="s">
        <v>114</v>
      </c>
      <c r="J16" s="75" t="s">
        <v>114</v>
      </c>
      <c r="K16" s="75" t="s">
        <v>109</v>
      </c>
      <c r="L16" s="75" t="s">
        <v>109</v>
      </c>
      <c r="M16" s="75" t="s">
        <v>109</v>
      </c>
      <c r="N16" s="75" t="s">
        <v>112</v>
      </c>
      <c r="O16" s="75" t="s">
        <v>109</v>
      </c>
      <c r="P16" s="75" t="s">
        <v>112</v>
      </c>
      <c r="Q16" s="75" t="s">
        <v>111</v>
      </c>
      <c r="R16" s="75" t="s">
        <v>115</v>
      </c>
      <c r="S16" s="75" t="s">
        <v>109</v>
      </c>
      <c r="T16" s="75" t="s">
        <v>114</v>
      </c>
      <c r="U16" s="75" t="s">
        <v>112</v>
      </c>
      <c r="V16" s="75" t="s">
        <v>109</v>
      </c>
      <c r="W16" s="75" t="s">
        <v>109</v>
      </c>
      <c r="X16" s="75" t="s">
        <v>109</v>
      </c>
      <c r="Y16" s="75" t="s">
        <v>111</v>
      </c>
      <c r="Z16" s="75" t="s">
        <v>111</v>
      </c>
      <c r="AA16" s="75" t="s">
        <v>111</v>
      </c>
      <c r="AB16" s="75" t="s">
        <v>114</v>
      </c>
      <c r="AC16" s="75" t="s">
        <v>109</v>
      </c>
      <c r="AD16" s="75" t="s">
        <v>109</v>
      </c>
      <c r="AE16" s="76" t="s">
        <v>116</v>
      </c>
      <c r="AF16" s="76" t="s">
        <v>116</v>
      </c>
      <c r="AG16" s="76" t="s">
        <v>116</v>
      </c>
      <c r="AH16" s="76" t="s">
        <v>116</v>
      </c>
      <c r="AI16" s="76" t="s">
        <v>116</v>
      </c>
      <c r="AJ16" s="76" t="s">
        <v>118</v>
      </c>
      <c r="AK16" s="76" t="s">
        <v>116</v>
      </c>
      <c r="AL16" s="76" t="s">
        <v>118</v>
      </c>
      <c r="AM16" s="76" t="s">
        <v>117</v>
      </c>
      <c r="AN16" s="76" t="s">
        <v>116</v>
      </c>
      <c r="AO16" s="76" t="s">
        <v>118</v>
      </c>
      <c r="AP16" s="76" t="s">
        <v>116</v>
      </c>
      <c r="AQ16" s="76" t="s">
        <v>117</v>
      </c>
      <c r="AR16" s="76" t="s">
        <v>116</v>
      </c>
      <c r="AS16" s="76" t="s">
        <v>118</v>
      </c>
      <c r="AT16" s="76" t="s">
        <v>117</v>
      </c>
      <c r="AU16" s="76" t="s">
        <v>118</v>
      </c>
      <c r="AV16" s="76" t="s">
        <v>118</v>
      </c>
      <c r="AW16" s="76" t="s">
        <v>116</v>
      </c>
      <c r="AX16" s="76" t="s">
        <v>117</v>
      </c>
      <c r="AY16" s="76" t="s">
        <v>117</v>
      </c>
      <c r="AZ16" s="76" t="s">
        <v>118</v>
      </c>
      <c r="BA16" s="76" t="s">
        <v>116</v>
      </c>
      <c r="BB16" s="76" t="s">
        <v>118</v>
      </c>
      <c r="BC16" s="76" t="s">
        <v>116</v>
      </c>
      <c r="BD16" s="76" t="s">
        <v>117</v>
      </c>
      <c r="BE16" s="76" t="s">
        <v>117</v>
      </c>
      <c r="BF16" s="76" t="s">
        <v>117</v>
      </c>
      <c r="BG16" s="76" t="s">
        <v>118</v>
      </c>
      <c r="BH16" s="76" t="s">
        <v>117</v>
      </c>
      <c r="BI16" s="76" t="s">
        <v>116</v>
      </c>
      <c r="BJ16" s="76" t="s">
        <v>116</v>
      </c>
      <c r="BK16" s="76" t="s">
        <v>117</v>
      </c>
      <c r="BL16" s="77" t="s">
        <v>120</v>
      </c>
      <c r="BM16" s="77" t="s">
        <v>120</v>
      </c>
      <c r="BN16" s="77" t="s">
        <v>127</v>
      </c>
      <c r="BO16" s="77" t="s">
        <v>120</v>
      </c>
      <c r="BP16" s="77" t="s">
        <v>120</v>
      </c>
      <c r="BQ16" s="77" t="s">
        <v>120</v>
      </c>
      <c r="BR16" s="77" t="s">
        <v>120</v>
      </c>
      <c r="BS16" s="77" t="s">
        <v>120</v>
      </c>
      <c r="BT16" s="77" t="s">
        <v>128</v>
      </c>
      <c r="BU16" s="77" t="s">
        <v>128</v>
      </c>
      <c r="BV16" s="77" t="s">
        <v>120</v>
      </c>
      <c r="BW16" s="77" t="s">
        <v>127</v>
      </c>
      <c r="BX16" s="77" t="s">
        <v>120</v>
      </c>
      <c r="BY16" s="77" t="s">
        <v>120</v>
      </c>
      <c r="BZ16" s="77" t="s">
        <v>118</v>
      </c>
      <c r="CA16" s="77" t="s">
        <v>118</v>
      </c>
      <c r="CB16" s="77" t="s">
        <v>127</v>
      </c>
      <c r="CC16" s="77" t="s">
        <v>127</v>
      </c>
      <c r="CD16" s="77" t="s">
        <v>128</v>
      </c>
      <c r="CE16" s="77" t="s">
        <v>128</v>
      </c>
      <c r="CF16" s="78" t="s">
        <v>120</v>
      </c>
      <c r="CG16" s="78" t="s">
        <v>128</v>
      </c>
      <c r="CH16" s="78" t="s">
        <v>120</v>
      </c>
      <c r="CI16" s="78" t="s">
        <v>120</v>
      </c>
      <c r="CJ16" s="78" t="s">
        <v>120</v>
      </c>
      <c r="CK16" s="78" t="s">
        <v>116</v>
      </c>
      <c r="CL16" s="78" t="s">
        <v>120</v>
      </c>
      <c r="CM16" s="78" t="s">
        <v>121</v>
      </c>
      <c r="CN16" s="79" t="s">
        <v>134</v>
      </c>
      <c r="CO16" s="79" t="s">
        <v>134</v>
      </c>
      <c r="CP16" s="79" t="s">
        <v>134</v>
      </c>
      <c r="CQ16" s="79" t="s">
        <v>110</v>
      </c>
      <c r="CR16" s="79" t="s">
        <v>110</v>
      </c>
      <c r="CS16" s="79" t="s">
        <v>134</v>
      </c>
      <c r="CT16" s="79" t="s">
        <v>131</v>
      </c>
      <c r="CU16" s="79" t="s">
        <v>131</v>
      </c>
      <c r="CV16" s="79" t="s">
        <v>131</v>
      </c>
      <c r="CW16" s="79" t="s">
        <v>131</v>
      </c>
      <c r="CX16" s="79" t="s">
        <v>131</v>
      </c>
      <c r="CY16" s="79" t="s">
        <v>131</v>
      </c>
      <c r="CZ16" s="79" t="s">
        <v>131</v>
      </c>
      <c r="DA16" s="79" t="s">
        <v>134</v>
      </c>
    </row>
    <row r="17" spans="1:105" x14ac:dyDescent="0.15">
      <c r="A17" s="114" t="s">
        <v>227</v>
      </c>
      <c r="B17" s="74" t="s">
        <v>136</v>
      </c>
      <c r="C17" s="74" t="s">
        <v>106</v>
      </c>
      <c r="D17" s="74" t="s">
        <v>132</v>
      </c>
      <c r="E17" s="74" t="s">
        <v>133</v>
      </c>
      <c r="F17" s="75" t="s">
        <v>112</v>
      </c>
      <c r="G17" s="75" t="s">
        <v>112</v>
      </c>
      <c r="H17" s="75" t="s">
        <v>114</v>
      </c>
      <c r="I17" s="75" t="s">
        <v>114</v>
      </c>
      <c r="J17" s="75" t="s">
        <v>115</v>
      </c>
      <c r="K17" s="75" t="s">
        <v>112</v>
      </c>
      <c r="L17" s="75" t="s">
        <v>135</v>
      </c>
      <c r="M17" s="75" t="s">
        <v>112</v>
      </c>
      <c r="N17" s="75" t="s">
        <v>113</v>
      </c>
      <c r="O17" s="75" t="s">
        <v>113</v>
      </c>
      <c r="P17" s="75" t="s">
        <v>112</v>
      </c>
      <c r="Q17" s="75" t="s">
        <v>109</v>
      </c>
      <c r="R17" s="75" t="s">
        <v>113</v>
      </c>
      <c r="S17" s="75" t="s">
        <v>109</v>
      </c>
      <c r="T17" s="75" t="s">
        <v>113</v>
      </c>
      <c r="U17" s="75" t="s">
        <v>113</v>
      </c>
      <c r="V17" s="75" t="s">
        <v>114</v>
      </c>
      <c r="W17" s="75" t="s">
        <v>113</v>
      </c>
      <c r="X17" s="75" t="s">
        <v>112</v>
      </c>
      <c r="Y17" s="75" t="s">
        <v>112</v>
      </c>
      <c r="Z17" s="75" t="s">
        <v>114</v>
      </c>
      <c r="AA17" s="75" t="s">
        <v>113</v>
      </c>
      <c r="AB17" s="75" t="s">
        <v>113</v>
      </c>
      <c r="AC17" s="75" t="s">
        <v>109</v>
      </c>
      <c r="AD17" s="75" t="s">
        <v>112</v>
      </c>
      <c r="AE17" s="76" t="s">
        <v>117</v>
      </c>
      <c r="AF17" s="76" t="s">
        <v>116</v>
      </c>
      <c r="AG17" s="76" t="s">
        <v>116</v>
      </c>
      <c r="AH17" s="76" t="s">
        <v>118</v>
      </c>
      <c r="AI17" s="76" t="s">
        <v>118</v>
      </c>
      <c r="AJ17" s="76" t="s">
        <v>116</v>
      </c>
      <c r="AK17" s="76" t="s">
        <v>118</v>
      </c>
      <c r="AL17" s="76" t="s">
        <v>118</v>
      </c>
      <c r="AM17" s="76" t="s">
        <v>116</v>
      </c>
      <c r="AN17" s="76" t="s">
        <v>116</v>
      </c>
      <c r="AO17" s="76" t="s">
        <v>116</v>
      </c>
      <c r="AP17" s="76" t="s">
        <v>117</v>
      </c>
      <c r="AQ17" s="76" t="s">
        <v>116</v>
      </c>
      <c r="AR17" s="76" t="s">
        <v>118</v>
      </c>
      <c r="AS17" s="76" t="s">
        <v>116</v>
      </c>
      <c r="AT17" s="76" t="s">
        <v>116</v>
      </c>
      <c r="AU17" s="76" t="s">
        <v>116</v>
      </c>
      <c r="AV17" s="76" t="s">
        <v>118</v>
      </c>
      <c r="AW17" s="76" t="s">
        <v>117</v>
      </c>
      <c r="AX17" s="76" t="s">
        <v>116</v>
      </c>
      <c r="AY17" s="76" t="s">
        <v>118</v>
      </c>
      <c r="AZ17" s="76" t="s">
        <v>116</v>
      </c>
      <c r="BA17" s="76" t="s">
        <v>117</v>
      </c>
      <c r="BB17" s="76" t="s">
        <v>117</v>
      </c>
      <c r="BC17" s="76" t="s">
        <v>118</v>
      </c>
      <c r="BD17" s="76" t="s">
        <v>117</v>
      </c>
      <c r="BE17" s="76" t="s">
        <v>116</v>
      </c>
      <c r="BF17" s="76" t="s">
        <v>117</v>
      </c>
      <c r="BG17" s="76" t="s">
        <v>118</v>
      </c>
      <c r="BH17" s="76" t="s">
        <v>118</v>
      </c>
      <c r="BI17" s="76" t="s">
        <v>118</v>
      </c>
      <c r="BJ17" s="76" t="s">
        <v>116</v>
      </c>
      <c r="BK17" s="76" t="s">
        <v>118</v>
      </c>
      <c r="BL17" s="77" t="s">
        <v>118</v>
      </c>
      <c r="BM17" s="77" t="s">
        <v>118</v>
      </c>
      <c r="BN17" s="77" t="s">
        <v>128</v>
      </c>
      <c r="BO17" s="77" t="s">
        <v>128</v>
      </c>
      <c r="BP17" s="77" t="s">
        <v>118</v>
      </c>
      <c r="BQ17" s="77" t="s">
        <v>118</v>
      </c>
      <c r="BR17" s="77" t="s">
        <v>118</v>
      </c>
      <c r="BS17" s="77" t="s">
        <v>128</v>
      </c>
      <c r="BT17" s="77" t="s">
        <v>120</v>
      </c>
      <c r="BU17" s="77" t="s">
        <v>127</v>
      </c>
      <c r="BV17" s="77" t="s">
        <v>120</v>
      </c>
      <c r="BW17" s="77" t="s">
        <v>118</v>
      </c>
      <c r="BX17" s="77" t="s">
        <v>118</v>
      </c>
      <c r="BY17" s="77" t="s">
        <v>118</v>
      </c>
      <c r="BZ17" s="77" t="s">
        <v>119</v>
      </c>
      <c r="CA17" s="77" t="s">
        <v>120</v>
      </c>
      <c r="CB17" s="77" t="s">
        <v>128</v>
      </c>
      <c r="CC17" s="77" t="s">
        <v>119</v>
      </c>
      <c r="CD17" s="77" t="s">
        <v>118</v>
      </c>
      <c r="CE17" s="77" t="s">
        <v>118</v>
      </c>
      <c r="CF17" s="78" t="s">
        <v>116</v>
      </c>
      <c r="CG17" s="78" t="s">
        <v>128</v>
      </c>
      <c r="CH17" s="78" t="s">
        <v>116</v>
      </c>
      <c r="CI17" s="78" t="s">
        <v>128</v>
      </c>
      <c r="CJ17" s="78" t="s">
        <v>120</v>
      </c>
      <c r="CK17" s="78" t="s">
        <v>116</v>
      </c>
      <c r="CL17" s="78" t="s">
        <v>120</v>
      </c>
      <c r="CM17" s="78" t="s">
        <v>121</v>
      </c>
      <c r="CN17" s="79" t="s">
        <v>134</v>
      </c>
      <c r="CO17" s="79" t="s">
        <v>134</v>
      </c>
      <c r="CP17" s="79" t="s">
        <v>110</v>
      </c>
      <c r="CQ17" s="79" t="s">
        <v>134</v>
      </c>
      <c r="CR17" s="79" t="s">
        <v>110</v>
      </c>
      <c r="CS17" s="79" t="s">
        <v>110</v>
      </c>
      <c r="CT17" s="79" t="s">
        <v>123</v>
      </c>
      <c r="CU17" s="79" t="s">
        <v>110</v>
      </c>
      <c r="CV17" s="79" t="s">
        <v>134</v>
      </c>
      <c r="CW17" s="79" t="s">
        <v>123</v>
      </c>
      <c r="CX17" s="79" t="s">
        <v>131</v>
      </c>
      <c r="CY17" s="79" t="s">
        <v>110</v>
      </c>
      <c r="CZ17" s="79" t="s">
        <v>134</v>
      </c>
      <c r="DA17" s="79" t="s">
        <v>110</v>
      </c>
    </row>
    <row r="18" spans="1:105" x14ac:dyDescent="0.15">
      <c r="A18" s="114" t="s">
        <v>228</v>
      </c>
      <c r="B18" s="74" t="s">
        <v>136</v>
      </c>
      <c r="C18" s="74" t="s">
        <v>106</v>
      </c>
      <c r="D18" s="74" t="s">
        <v>137</v>
      </c>
      <c r="E18" s="74" t="s">
        <v>133</v>
      </c>
      <c r="F18" s="75" t="s">
        <v>109</v>
      </c>
      <c r="G18" s="75" t="s">
        <v>110</v>
      </c>
      <c r="H18" s="75" t="s">
        <v>113</v>
      </c>
      <c r="I18" s="75" t="s">
        <v>110</v>
      </c>
      <c r="J18" s="75" t="s">
        <v>113</v>
      </c>
      <c r="K18" s="75" t="s">
        <v>110</v>
      </c>
      <c r="L18" s="75" t="s">
        <v>113</v>
      </c>
      <c r="M18" s="75" t="s">
        <v>112</v>
      </c>
      <c r="N18" s="75" t="s">
        <v>110</v>
      </c>
      <c r="O18" s="75" t="s">
        <v>113</v>
      </c>
      <c r="P18" s="75" t="s">
        <v>113</v>
      </c>
      <c r="Q18" s="75" t="s">
        <v>113</v>
      </c>
      <c r="R18" s="75" t="s">
        <v>113</v>
      </c>
      <c r="S18" s="75" t="s">
        <v>135</v>
      </c>
      <c r="T18" s="75" t="s">
        <v>110</v>
      </c>
      <c r="U18" s="75" t="s">
        <v>113</v>
      </c>
      <c r="V18" s="75" t="s">
        <v>113</v>
      </c>
      <c r="W18" s="75" t="s">
        <v>110</v>
      </c>
      <c r="X18" s="75" t="s">
        <v>115</v>
      </c>
      <c r="Y18" s="75" t="s">
        <v>110</v>
      </c>
      <c r="Z18" s="75" t="s">
        <v>112</v>
      </c>
      <c r="AA18" s="75" t="s">
        <v>110</v>
      </c>
      <c r="AB18" s="75" t="s">
        <v>110</v>
      </c>
      <c r="AC18" s="75" t="s">
        <v>113</v>
      </c>
      <c r="AD18" s="75" t="s">
        <v>113</v>
      </c>
      <c r="AE18" s="76" t="s">
        <v>116</v>
      </c>
      <c r="AF18" s="76" t="s">
        <v>116</v>
      </c>
      <c r="AG18" s="76" t="s">
        <v>116</v>
      </c>
      <c r="AH18" s="76" t="s">
        <v>117</v>
      </c>
      <c r="AI18" s="76" t="s">
        <v>118</v>
      </c>
      <c r="AJ18" s="76" t="s">
        <v>116</v>
      </c>
      <c r="AK18" s="76" t="s">
        <v>118</v>
      </c>
      <c r="AL18" s="76" t="s">
        <v>118</v>
      </c>
      <c r="AM18" s="76" t="s">
        <v>116</v>
      </c>
      <c r="AN18" s="76" t="s">
        <v>117</v>
      </c>
      <c r="AO18" s="76" t="s">
        <v>118</v>
      </c>
      <c r="AP18" s="76" t="s">
        <v>117</v>
      </c>
      <c r="AQ18" s="76" t="s">
        <v>118</v>
      </c>
      <c r="AR18" s="76" t="s">
        <v>118</v>
      </c>
      <c r="AS18" s="76" t="s">
        <v>116</v>
      </c>
      <c r="AT18" s="76" t="s">
        <v>117</v>
      </c>
      <c r="AU18" s="76" t="s">
        <v>116</v>
      </c>
      <c r="AV18" s="76" t="s">
        <v>118</v>
      </c>
      <c r="AW18" s="76" t="s">
        <v>117</v>
      </c>
      <c r="AX18" s="76" t="s">
        <v>117</v>
      </c>
      <c r="AY18" s="76" t="s">
        <v>118</v>
      </c>
      <c r="AZ18" s="76" t="s">
        <v>117</v>
      </c>
      <c r="BA18" s="76" t="s">
        <v>117</v>
      </c>
      <c r="BB18" s="76" t="s">
        <v>117</v>
      </c>
      <c r="BC18" s="76" t="s">
        <v>118</v>
      </c>
      <c r="BD18" s="76" t="s">
        <v>117</v>
      </c>
      <c r="BE18" s="76" t="s">
        <v>118</v>
      </c>
      <c r="BF18" s="76" t="s">
        <v>117</v>
      </c>
      <c r="BG18" s="76" t="s">
        <v>118</v>
      </c>
      <c r="BH18" s="76" t="s">
        <v>118</v>
      </c>
      <c r="BI18" s="76" t="s">
        <v>117</v>
      </c>
      <c r="BJ18" s="76" t="s">
        <v>117</v>
      </c>
      <c r="BK18" s="76" t="s">
        <v>118</v>
      </c>
      <c r="BL18" s="77" t="s">
        <v>120</v>
      </c>
      <c r="BM18" s="77" t="s">
        <v>129</v>
      </c>
      <c r="BN18" s="77" t="s">
        <v>120</v>
      </c>
      <c r="BO18" s="77" t="s">
        <v>120</v>
      </c>
      <c r="BP18" s="77" t="s">
        <v>119</v>
      </c>
      <c r="BQ18" s="77" t="s">
        <v>119</v>
      </c>
      <c r="BR18" s="77" t="s">
        <v>120</v>
      </c>
      <c r="BS18" s="77" t="s">
        <v>117</v>
      </c>
      <c r="BT18" s="77" t="s">
        <v>119</v>
      </c>
      <c r="BU18" s="77" t="s">
        <v>119</v>
      </c>
      <c r="BV18" s="77" t="s">
        <v>117</v>
      </c>
      <c r="BW18" s="77" t="s">
        <v>120</v>
      </c>
      <c r="BX18" s="77" t="s">
        <v>119</v>
      </c>
      <c r="BY18" s="77" t="s">
        <v>118</v>
      </c>
      <c r="BZ18" s="77" t="s">
        <v>118</v>
      </c>
      <c r="CA18" s="77" t="s">
        <v>128</v>
      </c>
      <c r="CB18" s="77" t="s">
        <v>120</v>
      </c>
      <c r="CC18" s="77" t="s">
        <v>120</v>
      </c>
      <c r="CD18" s="77" t="s">
        <v>117</v>
      </c>
      <c r="CE18" s="77" t="s">
        <v>120</v>
      </c>
      <c r="CF18" s="78" t="s">
        <v>116</v>
      </c>
      <c r="CG18" s="78" t="s">
        <v>120</v>
      </c>
      <c r="CH18" s="78" t="s">
        <v>116</v>
      </c>
      <c r="CI18" s="78" t="s">
        <v>128</v>
      </c>
      <c r="CJ18" s="78" t="s">
        <v>121</v>
      </c>
      <c r="CK18" s="78" t="s">
        <v>120</v>
      </c>
      <c r="CL18" s="78" t="s">
        <v>120</v>
      </c>
      <c r="CM18" s="78" t="s">
        <v>120</v>
      </c>
      <c r="CN18" s="79" t="s">
        <v>131</v>
      </c>
      <c r="CO18" s="79" t="s">
        <v>134</v>
      </c>
      <c r="CP18" s="79" t="s">
        <v>134</v>
      </c>
      <c r="CQ18" s="79" t="s">
        <v>134</v>
      </c>
      <c r="CR18" s="79" t="s">
        <v>134</v>
      </c>
      <c r="CS18" s="79" t="s">
        <v>134</v>
      </c>
      <c r="CT18" s="79" t="s">
        <v>123</v>
      </c>
      <c r="CU18" s="79" t="s">
        <v>110</v>
      </c>
      <c r="CV18" s="79" t="s">
        <v>134</v>
      </c>
      <c r="CW18" s="79" t="s">
        <v>134</v>
      </c>
      <c r="CX18" s="79" t="s">
        <v>123</v>
      </c>
      <c r="CY18" s="79" t="s">
        <v>134</v>
      </c>
      <c r="CZ18" s="79" t="s">
        <v>130</v>
      </c>
      <c r="DA18" s="79" t="s">
        <v>134</v>
      </c>
    </row>
    <row r="19" spans="1:105" x14ac:dyDescent="0.15">
      <c r="A19" s="114" t="s">
        <v>229</v>
      </c>
      <c r="B19" s="74" t="s">
        <v>105</v>
      </c>
      <c r="C19" s="74" t="s">
        <v>106</v>
      </c>
      <c r="D19" s="74" t="s">
        <v>107</v>
      </c>
      <c r="E19" s="74" t="s">
        <v>138</v>
      </c>
      <c r="F19" s="75" t="s">
        <v>109</v>
      </c>
      <c r="G19" s="75" t="s">
        <v>109</v>
      </c>
      <c r="H19" s="75" t="s">
        <v>115</v>
      </c>
      <c r="I19" s="75" t="s">
        <v>112</v>
      </c>
      <c r="J19" s="75" t="s">
        <v>109</v>
      </c>
      <c r="K19" s="75" t="s">
        <v>109</v>
      </c>
      <c r="L19" s="75" t="s">
        <v>112</v>
      </c>
      <c r="M19" s="75" t="s">
        <v>112</v>
      </c>
      <c r="N19" s="75" t="s">
        <v>109</v>
      </c>
      <c r="O19" s="75" t="s">
        <v>112</v>
      </c>
      <c r="P19" s="75" t="s">
        <v>115</v>
      </c>
      <c r="Q19" s="75" t="s">
        <v>109</v>
      </c>
      <c r="R19" s="75" t="s">
        <v>109</v>
      </c>
      <c r="S19" s="75" t="s">
        <v>115</v>
      </c>
      <c r="T19" s="75" t="s">
        <v>114</v>
      </c>
      <c r="U19" s="75" t="s">
        <v>114</v>
      </c>
      <c r="V19" s="75" t="s">
        <v>112</v>
      </c>
      <c r="W19" s="75" t="s">
        <v>112</v>
      </c>
      <c r="X19" s="75" t="s">
        <v>109</v>
      </c>
      <c r="Y19" s="75" t="s">
        <v>112</v>
      </c>
      <c r="Z19" s="75" t="s">
        <v>109</v>
      </c>
      <c r="AA19" s="75" t="s">
        <v>109</v>
      </c>
      <c r="AB19" s="75" t="s">
        <v>112</v>
      </c>
      <c r="AC19" s="75" t="s">
        <v>114</v>
      </c>
      <c r="AD19" s="75" t="s">
        <v>109</v>
      </c>
      <c r="AE19" s="76" t="s">
        <v>117</v>
      </c>
      <c r="AF19" s="76" t="s">
        <v>118</v>
      </c>
      <c r="AG19" s="76" t="s">
        <v>116</v>
      </c>
      <c r="AH19" s="76" t="s">
        <v>117</v>
      </c>
      <c r="AI19" s="76" t="s">
        <v>117</v>
      </c>
      <c r="AJ19" s="76" t="s">
        <v>118</v>
      </c>
      <c r="AK19" s="76" t="s">
        <v>117</v>
      </c>
      <c r="AL19" s="76" t="s">
        <v>116</v>
      </c>
      <c r="AM19" s="76" t="s">
        <v>116</v>
      </c>
      <c r="AN19" s="76" t="s">
        <v>118</v>
      </c>
      <c r="AO19" s="76" t="s">
        <v>118</v>
      </c>
      <c r="AP19" s="76" t="s">
        <v>118</v>
      </c>
      <c r="AQ19" s="76" t="s">
        <v>118</v>
      </c>
      <c r="AR19" s="76" t="s">
        <v>117</v>
      </c>
      <c r="AS19" s="76" t="s">
        <v>116</v>
      </c>
      <c r="AT19" s="76" t="s">
        <v>118</v>
      </c>
      <c r="AU19" s="76" t="s">
        <v>118</v>
      </c>
      <c r="AV19" s="76" t="s">
        <v>117</v>
      </c>
      <c r="AW19" s="76" t="s">
        <v>117</v>
      </c>
      <c r="AX19" s="76" t="s">
        <v>118</v>
      </c>
      <c r="AY19" s="76" t="s">
        <v>118</v>
      </c>
      <c r="AZ19" s="76" t="s">
        <v>117</v>
      </c>
      <c r="BA19" s="76" t="s">
        <v>117</v>
      </c>
      <c r="BB19" s="76" t="s">
        <v>117</v>
      </c>
      <c r="BC19" s="76" t="s">
        <v>118</v>
      </c>
      <c r="BD19" s="76" t="s">
        <v>117</v>
      </c>
      <c r="BE19" s="76" t="s">
        <v>118</v>
      </c>
      <c r="BF19" s="76" t="s">
        <v>117</v>
      </c>
      <c r="BG19" s="76" t="s">
        <v>118</v>
      </c>
      <c r="BH19" s="76" t="s">
        <v>118</v>
      </c>
      <c r="BI19" s="76" t="s">
        <v>118</v>
      </c>
      <c r="BJ19" s="76" t="s">
        <v>116</v>
      </c>
      <c r="BK19" s="76" t="s">
        <v>118</v>
      </c>
      <c r="BL19" s="77" t="s">
        <v>118</v>
      </c>
      <c r="BM19" s="77" t="s">
        <v>118</v>
      </c>
      <c r="BN19" s="77" t="s">
        <v>118</v>
      </c>
      <c r="BO19" s="77" t="s">
        <v>118</v>
      </c>
      <c r="BP19" s="77" t="s">
        <v>118</v>
      </c>
      <c r="BQ19" s="77" t="s">
        <v>118</v>
      </c>
      <c r="BR19" s="77" t="s">
        <v>120</v>
      </c>
      <c r="BS19" s="77" t="s">
        <v>128</v>
      </c>
      <c r="BT19" s="77" t="s">
        <v>120</v>
      </c>
      <c r="BU19" s="77" t="s">
        <v>127</v>
      </c>
      <c r="BV19" s="77" t="s">
        <v>118</v>
      </c>
      <c r="BW19" s="77" t="s">
        <v>120</v>
      </c>
      <c r="BX19" s="77" t="s">
        <v>118</v>
      </c>
      <c r="BY19" s="77" t="s">
        <v>118</v>
      </c>
      <c r="BZ19" s="77" t="s">
        <v>118</v>
      </c>
      <c r="CA19" s="77" t="s">
        <v>118</v>
      </c>
      <c r="CB19" s="77" t="s">
        <v>120</v>
      </c>
      <c r="CC19" s="77" t="s">
        <v>120</v>
      </c>
      <c r="CD19" s="77" t="s">
        <v>120</v>
      </c>
      <c r="CE19" s="77" t="s">
        <v>120</v>
      </c>
      <c r="CF19" s="78" t="s">
        <v>120</v>
      </c>
      <c r="CG19" s="78" t="s">
        <v>128</v>
      </c>
      <c r="CH19" s="78" t="s">
        <v>120</v>
      </c>
      <c r="CI19" s="78" t="s">
        <v>128</v>
      </c>
      <c r="CJ19" s="78" t="s">
        <v>120</v>
      </c>
      <c r="CK19" s="78" t="s">
        <v>128</v>
      </c>
      <c r="CL19" s="78" t="s">
        <v>120</v>
      </c>
      <c r="CM19" s="78" t="s">
        <v>120</v>
      </c>
      <c r="CN19" s="79" t="s">
        <v>130</v>
      </c>
      <c r="CO19" s="79" t="s">
        <v>130</v>
      </c>
      <c r="CP19" s="79" t="s">
        <v>130</v>
      </c>
      <c r="CQ19" s="79" t="s">
        <v>131</v>
      </c>
      <c r="CR19" s="79" t="s">
        <v>131</v>
      </c>
      <c r="CS19" s="79" t="s">
        <v>131</v>
      </c>
      <c r="CT19" s="79" t="s">
        <v>131</v>
      </c>
      <c r="CU19" s="79" t="s">
        <v>110</v>
      </c>
      <c r="CV19" s="79" t="s">
        <v>131</v>
      </c>
      <c r="CW19" s="79" t="s">
        <v>131</v>
      </c>
      <c r="CX19" s="79" t="s">
        <v>131</v>
      </c>
      <c r="CY19" s="79" t="s">
        <v>130</v>
      </c>
      <c r="CZ19" s="79" t="s">
        <v>131</v>
      </c>
      <c r="DA19" s="79" t="s">
        <v>123</v>
      </c>
    </row>
    <row r="20" spans="1:105" x14ac:dyDescent="0.15">
      <c r="A20" s="114" t="s">
        <v>230</v>
      </c>
      <c r="B20" s="74" t="s">
        <v>105</v>
      </c>
      <c r="C20" s="74" t="s">
        <v>106</v>
      </c>
      <c r="D20" s="74" t="s">
        <v>107</v>
      </c>
      <c r="E20" s="74" t="s">
        <v>133</v>
      </c>
      <c r="F20" s="75" t="s">
        <v>113</v>
      </c>
      <c r="G20" s="75" t="s">
        <v>110</v>
      </c>
      <c r="H20" s="75" t="s">
        <v>113</v>
      </c>
      <c r="I20" s="75" t="s">
        <v>114</v>
      </c>
      <c r="J20" s="75" t="s">
        <v>112</v>
      </c>
      <c r="K20" s="75" t="s">
        <v>113</v>
      </c>
      <c r="L20" s="75" t="s">
        <v>113</v>
      </c>
      <c r="M20" s="75" t="s">
        <v>113</v>
      </c>
      <c r="N20" s="75" t="s">
        <v>112</v>
      </c>
      <c r="O20" s="75" t="s">
        <v>114</v>
      </c>
      <c r="P20" s="75" t="s">
        <v>109</v>
      </c>
      <c r="Q20" s="75" t="s">
        <v>114</v>
      </c>
      <c r="R20" s="75" t="s">
        <v>113</v>
      </c>
      <c r="S20" s="75" t="s">
        <v>113</v>
      </c>
      <c r="T20" s="75" t="s">
        <v>113</v>
      </c>
      <c r="U20" s="75" t="s">
        <v>113</v>
      </c>
      <c r="V20" s="75" t="s">
        <v>113</v>
      </c>
      <c r="W20" s="75" t="s">
        <v>109</v>
      </c>
      <c r="X20" s="75" t="s">
        <v>135</v>
      </c>
      <c r="Y20" s="75" t="s">
        <v>113</v>
      </c>
      <c r="Z20" s="75" t="s">
        <v>113</v>
      </c>
      <c r="AA20" s="75" t="s">
        <v>135</v>
      </c>
      <c r="AB20" s="75" t="s">
        <v>113</v>
      </c>
      <c r="AC20" s="75" t="s">
        <v>113</v>
      </c>
      <c r="AD20" s="75" t="s">
        <v>113</v>
      </c>
      <c r="AE20" s="76" t="s">
        <v>118</v>
      </c>
      <c r="AF20" s="76" t="s">
        <v>118</v>
      </c>
      <c r="AG20" s="76" t="s">
        <v>118</v>
      </c>
      <c r="AH20" s="76" t="s">
        <v>118</v>
      </c>
      <c r="AI20" s="76" t="s">
        <v>118</v>
      </c>
      <c r="AJ20" s="76" t="s">
        <v>117</v>
      </c>
      <c r="AK20" s="76" t="s">
        <v>117</v>
      </c>
      <c r="AL20" s="76" t="s">
        <v>118</v>
      </c>
      <c r="AM20" s="76" t="s">
        <v>118</v>
      </c>
      <c r="AN20" s="76" t="s">
        <v>118</v>
      </c>
      <c r="AO20" s="76" t="s">
        <v>118</v>
      </c>
      <c r="AP20" s="76" t="s">
        <v>117</v>
      </c>
      <c r="AQ20" s="76" t="s">
        <v>117</v>
      </c>
      <c r="AR20" s="76" t="s">
        <v>117</v>
      </c>
      <c r="AS20" s="76" t="s">
        <v>116</v>
      </c>
      <c r="AT20" s="76" t="s">
        <v>118</v>
      </c>
      <c r="AU20" s="76" t="s">
        <v>116</v>
      </c>
      <c r="AV20" s="76" t="s">
        <v>117</v>
      </c>
      <c r="AW20" s="76" t="s">
        <v>118</v>
      </c>
      <c r="AX20" s="76" t="s">
        <v>118</v>
      </c>
      <c r="AY20" s="76" t="s">
        <v>117</v>
      </c>
      <c r="AZ20" s="76" t="s">
        <v>117</v>
      </c>
      <c r="BA20" s="76" t="s">
        <v>117</v>
      </c>
      <c r="BB20" s="76" t="s">
        <v>117</v>
      </c>
      <c r="BC20" s="76" t="s">
        <v>118</v>
      </c>
      <c r="BD20" s="76" t="s">
        <v>117</v>
      </c>
      <c r="BE20" s="76" t="s">
        <v>118</v>
      </c>
      <c r="BF20" s="76" t="s">
        <v>117</v>
      </c>
      <c r="BG20" s="76" t="s">
        <v>118</v>
      </c>
      <c r="BH20" s="76" t="s">
        <v>118</v>
      </c>
      <c r="BI20" s="76" t="s">
        <v>118</v>
      </c>
      <c r="BJ20" s="76" t="s">
        <v>118</v>
      </c>
      <c r="BK20" s="76" t="s">
        <v>118</v>
      </c>
      <c r="BL20" s="77" t="s">
        <v>118</v>
      </c>
      <c r="BM20" s="77" t="s">
        <v>118</v>
      </c>
      <c r="BN20" s="77" t="s">
        <v>128</v>
      </c>
      <c r="BO20" s="77" t="s">
        <v>118</v>
      </c>
      <c r="BP20" s="77" t="s">
        <v>118</v>
      </c>
      <c r="BQ20" s="77" t="s">
        <v>118</v>
      </c>
      <c r="BR20" s="77" t="s">
        <v>118</v>
      </c>
      <c r="BS20" s="77" t="s">
        <v>128</v>
      </c>
      <c r="BT20" s="77" t="s">
        <v>118</v>
      </c>
      <c r="BU20" s="77" t="s">
        <v>118</v>
      </c>
      <c r="BV20" s="77" t="s">
        <v>118</v>
      </c>
      <c r="BW20" s="77" t="s">
        <v>118</v>
      </c>
      <c r="BX20" s="77" t="s">
        <v>119</v>
      </c>
      <c r="BY20" s="77" t="s">
        <v>118</v>
      </c>
      <c r="BZ20" s="77" t="s">
        <v>119</v>
      </c>
      <c r="CA20" s="77" t="s">
        <v>118</v>
      </c>
      <c r="CB20" s="77" t="s">
        <v>120</v>
      </c>
      <c r="CC20" s="77" t="s">
        <v>118</v>
      </c>
      <c r="CD20" s="77" t="s">
        <v>128</v>
      </c>
      <c r="CE20" s="77" t="s">
        <v>120</v>
      </c>
      <c r="CF20" s="78" t="s">
        <v>116</v>
      </c>
      <c r="CG20" s="78" t="s">
        <v>128</v>
      </c>
      <c r="CH20" s="78" t="s">
        <v>120</v>
      </c>
      <c r="CI20" s="78" t="s">
        <v>128</v>
      </c>
      <c r="CJ20" s="78" t="s">
        <v>128</v>
      </c>
      <c r="CK20" s="78" t="s">
        <v>121</v>
      </c>
      <c r="CL20" s="78" t="s">
        <v>120</v>
      </c>
      <c r="CM20" s="78" t="s">
        <v>116</v>
      </c>
      <c r="CN20" s="79" t="s">
        <v>130</v>
      </c>
      <c r="CO20" s="79" t="s">
        <v>123</v>
      </c>
      <c r="CP20" s="79" t="s">
        <v>123</v>
      </c>
      <c r="CQ20" s="79" t="s">
        <v>122</v>
      </c>
      <c r="CR20" s="79" t="s">
        <v>123</v>
      </c>
      <c r="CS20" s="79" t="s">
        <v>123</v>
      </c>
      <c r="CT20" s="79" t="s">
        <v>123</v>
      </c>
      <c r="CU20" s="79" t="s">
        <v>123</v>
      </c>
      <c r="CV20" s="79" t="s">
        <v>123</v>
      </c>
      <c r="CW20" s="79" t="s">
        <v>123</v>
      </c>
      <c r="CX20" s="79" t="s">
        <v>123</v>
      </c>
      <c r="CY20" s="79" t="s">
        <v>134</v>
      </c>
      <c r="CZ20" s="79" t="s">
        <v>123</v>
      </c>
      <c r="DA20" s="79" t="s">
        <v>123</v>
      </c>
    </row>
    <row r="21" spans="1:105" x14ac:dyDescent="0.15">
      <c r="A21" s="114" t="s">
        <v>231</v>
      </c>
      <c r="B21" s="74" t="s">
        <v>105</v>
      </c>
      <c r="C21" s="74" t="s">
        <v>106</v>
      </c>
      <c r="D21" s="74" t="s">
        <v>107</v>
      </c>
      <c r="E21" s="74" t="s">
        <v>138</v>
      </c>
      <c r="F21" s="75" t="s">
        <v>109</v>
      </c>
      <c r="G21" s="75" t="s">
        <v>110</v>
      </c>
      <c r="H21" s="75" t="s">
        <v>109</v>
      </c>
      <c r="I21" s="75" t="s">
        <v>109</v>
      </c>
      <c r="J21" s="75" t="s">
        <v>115</v>
      </c>
      <c r="K21" s="75" t="s">
        <v>114</v>
      </c>
      <c r="L21" s="75" t="s">
        <v>109</v>
      </c>
      <c r="M21" s="75" t="s">
        <v>109</v>
      </c>
      <c r="N21" s="75" t="s">
        <v>110</v>
      </c>
      <c r="O21" s="75" t="s">
        <v>112</v>
      </c>
      <c r="P21" s="75" t="s">
        <v>113</v>
      </c>
      <c r="Q21" s="75" t="s">
        <v>109</v>
      </c>
      <c r="R21" s="75" t="s">
        <v>110</v>
      </c>
      <c r="S21" s="75" t="s">
        <v>109</v>
      </c>
      <c r="T21" s="75" t="s">
        <v>110</v>
      </c>
      <c r="U21" s="75" t="s">
        <v>109</v>
      </c>
      <c r="V21" s="75" t="s">
        <v>109</v>
      </c>
      <c r="W21" s="75" t="s">
        <v>112</v>
      </c>
      <c r="X21" s="75" t="s">
        <v>111</v>
      </c>
      <c r="Y21" s="75" t="s">
        <v>109</v>
      </c>
      <c r="Z21" s="75" t="s">
        <v>115</v>
      </c>
      <c r="AA21" s="75" t="s">
        <v>112</v>
      </c>
      <c r="AB21" s="75" t="s">
        <v>112</v>
      </c>
      <c r="AC21" s="75" t="s">
        <v>135</v>
      </c>
      <c r="AD21" s="75" t="s">
        <v>109</v>
      </c>
      <c r="AE21" s="76" t="s">
        <v>116</v>
      </c>
      <c r="AF21" s="76" t="s">
        <v>118</v>
      </c>
      <c r="AG21" s="76" t="s">
        <v>116</v>
      </c>
      <c r="AH21" s="76" t="s">
        <v>117</v>
      </c>
      <c r="AI21" s="76" t="s">
        <v>116</v>
      </c>
      <c r="AJ21" s="76" t="s">
        <v>117</v>
      </c>
      <c r="AK21" s="76" t="s">
        <v>116</v>
      </c>
      <c r="AL21" s="76" t="s">
        <v>116</v>
      </c>
      <c r="AM21" s="76" t="s">
        <v>118</v>
      </c>
      <c r="AN21" s="76" t="s">
        <v>118</v>
      </c>
      <c r="AO21" s="76" t="s">
        <v>118</v>
      </c>
      <c r="AP21" s="76" t="s">
        <v>116</v>
      </c>
      <c r="AQ21" s="76" t="s">
        <v>118</v>
      </c>
      <c r="AR21" s="76" t="s">
        <v>118</v>
      </c>
      <c r="AS21" s="76" t="s">
        <v>118</v>
      </c>
      <c r="AT21" s="76" t="s">
        <v>117</v>
      </c>
      <c r="AU21" s="76" t="s">
        <v>116</v>
      </c>
      <c r="AV21" s="76" t="s">
        <v>117</v>
      </c>
      <c r="AW21" s="76" t="s">
        <v>118</v>
      </c>
      <c r="AX21" s="76" t="s">
        <v>118</v>
      </c>
      <c r="AY21" s="76" t="s">
        <v>117</v>
      </c>
      <c r="AZ21" s="76" t="s">
        <v>118</v>
      </c>
      <c r="BA21" s="76" t="s">
        <v>118</v>
      </c>
      <c r="BB21" s="76" t="s">
        <v>118</v>
      </c>
      <c r="BC21" s="76" t="s">
        <v>118</v>
      </c>
      <c r="BD21" s="76" t="s">
        <v>117</v>
      </c>
      <c r="BE21" s="76" t="s">
        <v>117</v>
      </c>
      <c r="BF21" s="76" t="s">
        <v>117</v>
      </c>
      <c r="BG21" s="76" t="s">
        <v>118</v>
      </c>
      <c r="BH21" s="76" t="s">
        <v>118</v>
      </c>
      <c r="BI21" s="76" t="s">
        <v>118</v>
      </c>
      <c r="BJ21" s="76" t="s">
        <v>118</v>
      </c>
      <c r="BK21" s="76" t="s">
        <v>118</v>
      </c>
      <c r="BL21" s="77" t="s">
        <v>119</v>
      </c>
      <c r="BM21" s="77" t="s">
        <v>120</v>
      </c>
      <c r="BN21" s="77" t="s">
        <v>119</v>
      </c>
      <c r="BO21" s="77" t="s">
        <v>120</v>
      </c>
      <c r="BP21" s="77" t="s">
        <v>118</v>
      </c>
      <c r="BQ21" s="77" t="s">
        <v>118</v>
      </c>
      <c r="BR21" s="77" t="s">
        <v>118</v>
      </c>
      <c r="BS21" s="77" t="s">
        <v>120</v>
      </c>
      <c r="BT21" s="77" t="s">
        <v>128</v>
      </c>
      <c r="BU21" s="77" t="s">
        <v>127</v>
      </c>
      <c r="BV21" s="77" t="s">
        <v>120</v>
      </c>
      <c r="BW21" s="77" t="s">
        <v>120</v>
      </c>
      <c r="BX21" s="77" t="s">
        <v>120</v>
      </c>
      <c r="BY21" s="77" t="s">
        <v>118</v>
      </c>
      <c r="BZ21" s="77" t="s">
        <v>118</v>
      </c>
      <c r="CA21" s="77" t="s">
        <v>120</v>
      </c>
      <c r="CB21" s="77" t="s">
        <v>120</v>
      </c>
      <c r="CC21" s="77" t="s">
        <v>118</v>
      </c>
      <c r="CD21" s="77" t="s">
        <v>118</v>
      </c>
      <c r="CE21" s="77" t="s">
        <v>120</v>
      </c>
      <c r="CF21" s="78" t="s">
        <v>116</v>
      </c>
      <c r="CG21" s="78" t="s">
        <v>120</v>
      </c>
      <c r="CH21" s="78" t="s">
        <v>120</v>
      </c>
      <c r="CI21" s="78" t="s">
        <v>120</v>
      </c>
      <c r="CJ21" s="78" t="s">
        <v>128</v>
      </c>
      <c r="CK21" s="78" t="s">
        <v>128</v>
      </c>
      <c r="CL21" s="78" t="s">
        <v>120</v>
      </c>
      <c r="CM21" s="78" t="s">
        <v>120</v>
      </c>
      <c r="CN21" s="79" t="s">
        <v>131</v>
      </c>
      <c r="CO21" s="79" t="s">
        <v>123</v>
      </c>
      <c r="CP21" s="79" t="s">
        <v>131</v>
      </c>
      <c r="CQ21" s="79" t="s">
        <v>134</v>
      </c>
      <c r="CR21" s="79" t="s">
        <v>131</v>
      </c>
      <c r="CS21" s="79" t="s">
        <v>123</v>
      </c>
      <c r="CT21" s="79" t="s">
        <v>123</v>
      </c>
      <c r="CU21" s="79" t="s">
        <v>130</v>
      </c>
      <c r="CV21" s="79" t="s">
        <v>131</v>
      </c>
      <c r="CW21" s="79" t="s">
        <v>123</v>
      </c>
      <c r="CX21" s="79" t="s">
        <v>130</v>
      </c>
      <c r="CY21" s="79" t="s">
        <v>134</v>
      </c>
      <c r="CZ21" s="79" t="s">
        <v>123</v>
      </c>
      <c r="DA21" s="79" t="s">
        <v>134</v>
      </c>
    </row>
    <row r="22" spans="1:105" x14ac:dyDescent="0.15">
      <c r="A22" s="114" t="s">
        <v>232</v>
      </c>
      <c r="B22" s="74" t="s">
        <v>105</v>
      </c>
      <c r="C22" s="74" t="s">
        <v>106</v>
      </c>
      <c r="D22" s="74" t="s">
        <v>107</v>
      </c>
      <c r="E22" s="74" t="s">
        <v>133</v>
      </c>
      <c r="F22" s="75" t="s">
        <v>112</v>
      </c>
      <c r="G22" s="75" t="s">
        <v>112</v>
      </c>
      <c r="H22" s="75" t="s">
        <v>113</v>
      </c>
      <c r="I22" s="75" t="s">
        <v>110</v>
      </c>
      <c r="J22" s="75" t="s">
        <v>115</v>
      </c>
      <c r="K22" s="75" t="s">
        <v>135</v>
      </c>
      <c r="L22" s="75" t="s">
        <v>114</v>
      </c>
      <c r="M22" s="75" t="s">
        <v>109</v>
      </c>
      <c r="N22" s="75" t="s">
        <v>115</v>
      </c>
      <c r="O22" s="75" t="s">
        <v>113</v>
      </c>
      <c r="P22" s="75" t="s">
        <v>110</v>
      </c>
      <c r="Q22" s="75" t="s">
        <v>113</v>
      </c>
      <c r="R22" s="75" t="s">
        <v>112</v>
      </c>
      <c r="S22" s="75" t="s">
        <v>114</v>
      </c>
      <c r="T22" s="75" t="s">
        <v>112</v>
      </c>
      <c r="U22" s="75" t="s">
        <v>112</v>
      </c>
      <c r="V22" s="75" t="s">
        <v>109</v>
      </c>
      <c r="W22" s="75" t="s">
        <v>109</v>
      </c>
      <c r="X22" s="75" t="s">
        <v>114</v>
      </c>
      <c r="Y22" s="75" t="s">
        <v>114</v>
      </c>
      <c r="Z22" s="75" t="s">
        <v>112</v>
      </c>
      <c r="AA22" s="75" t="s">
        <v>113</v>
      </c>
      <c r="AB22" s="75" t="s">
        <v>112</v>
      </c>
      <c r="AC22" s="75" t="s">
        <v>111</v>
      </c>
      <c r="AD22" s="75" t="s">
        <v>109</v>
      </c>
      <c r="AE22" s="76" t="s">
        <v>118</v>
      </c>
      <c r="AF22" s="76" t="s">
        <v>118</v>
      </c>
      <c r="AG22" s="76" t="s">
        <v>118</v>
      </c>
      <c r="AH22" s="76" t="s">
        <v>118</v>
      </c>
      <c r="AI22" s="76" t="s">
        <v>118</v>
      </c>
      <c r="AJ22" s="76" t="s">
        <v>117</v>
      </c>
      <c r="AK22" s="76" t="s">
        <v>118</v>
      </c>
      <c r="AL22" s="76" t="s">
        <v>117</v>
      </c>
      <c r="AM22" s="76" t="s">
        <v>118</v>
      </c>
      <c r="AN22" s="76" t="s">
        <v>118</v>
      </c>
      <c r="AO22" s="76" t="s">
        <v>118</v>
      </c>
      <c r="AP22" s="76" t="s">
        <v>118</v>
      </c>
      <c r="AQ22" s="76" t="s">
        <v>117</v>
      </c>
      <c r="AR22" s="76" t="s">
        <v>118</v>
      </c>
      <c r="AS22" s="76" t="s">
        <v>118</v>
      </c>
      <c r="AT22" s="76" t="s">
        <v>118</v>
      </c>
      <c r="AU22" s="76" t="s">
        <v>118</v>
      </c>
      <c r="AV22" s="76" t="s">
        <v>118</v>
      </c>
      <c r="AW22" s="76" t="s">
        <v>117</v>
      </c>
      <c r="AX22" s="76" t="s">
        <v>117</v>
      </c>
      <c r="AY22" s="76" t="s">
        <v>118</v>
      </c>
      <c r="AZ22" s="76" t="s">
        <v>117</v>
      </c>
      <c r="BA22" s="76" t="s">
        <v>117</v>
      </c>
      <c r="BB22" s="76" t="s">
        <v>117</v>
      </c>
      <c r="BC22" s="76" t="s">
        <v>117</v>
      </c>
      <c r="BD22" s="76" t="s">
        <v>117</v>
      </c>
      <c r="BE22" s="76" t="s">
        <v>118</v>
      </c>
      <c r="BF22" s="76" t="s">
        <v>117</v>
      </c>
      <c r="BG22" s="76" t="s">
        <v>117</v>
      </c>
      <c r="BH22" s="76" t="s">
        <v>117</v>
      </c>
      <c r="BI22" s="76" t="s">
        <v>118</v>
      </c>
      <c r="BJ22" s="76" t="s">
        <v>118</v>
      </c>
      <c r="BK22" s="76" t="s">
        <v>117</v>
      </c>
      <c r="BL22" s="77" t="s">
        <v>118</v>
      </c>
      <c r="BM22" s="77" t="s">
        <v>120</v>
      </c>
      <c r="BN22" s="77" t="s">
        <v>128</v>
      </c>
      <c r="BO22" s="77" t="s">
        <v>129</v>
      </c>
      <c r="BP22" s="77" t="s">
        <v>119</v>
      </c>
      <c r="BQ22" s="77" t="s">
        <v>119</v>
      </c>
      <c r="BR22" s="77" t="s">
        <v>118</v>
      </c>
      <c r="BS22" s="77" t="s">
        <v>120</v>
      </c>
      <c r="BT22" s="77" t="s">
        <v>120</v>
      </c>
      <c r="BU22" s="77" t="s">
        <v>117</v>
      </c>
      <c r="BV22" s="77" t="s">
        <v>117</v>
      </c>
      <c r="BW22" s="77" t="s">
        <v>117</v>
      </c>
      <c r="BX22" s="77" t="s">
        <v>120</v>
      </c>
      <c r="BY22" s="77" t="s">
        <v>120</v>
      </c>
      <c r="BZ22" s="77" t="s">
        <v>120</v>
      </c>
      <c r="CA22" s="77" t="s">
        <v>120</v>
      </c>
      <c r="CB22" s="77" t="s">
        <v>120</v>
      </c>
      <c r="CC22" s="77" t="s">
        <v>120</v>
      </c>
      <c r="CD22" s="77" t="s">
        <v>127</v>
      </c>
      <c r="CE22" s="77" t="s">
        <v>117</v>
      </c>
      <c r="CF22" s="78" t="s">
        <v>128</v>
      </c>
      <c r="CG22" s="78" t="s">
        <v>128</v>
      </c>
      <c r="CH22" s="78" t="s">
        <v>128</v>
      </c>
      <c r="CI22" s="78" t="s">
        <v>128</v>
      </c>
      <c r="CJ22" s="78" t="s">
        <v>128</v>
      </c>
      <c r="CK22" s="78" t="s">
        <v>128</v>
      </c>
      <c r="CL22" s="78" t="s">
        <v>128</v>
      </c>
      <c r="CM22" s="78" t="s">
        <v>128</v>
      </c>
      <c r="CN22" s="79" t="s">
        <v>134</v>
      </c>
      <c r="CO22" s="79" t="s">
        <v>134</v>
      </c>
      <c r="CP22" s="79" t="s">
        <v>110</v>
      </c>
      <c r="CQ22" s="79" t="s">
        <v>110</v>
      </c>
      <c r="CR22" s="79" t="s">
        <v>110</v>
      </c>
      <c r="CS22" s="79" t="s">
        <v>134</v>
      </c>
      <c r="CT22" s="79" t="s">
        <v>134</v>
      </c>
      <c r="CU22" s="79" t="s">
        <v>110</v>
      </c>
      <c r="CV22" s="79" t="s">
        <v>110</v>
      </c>
      <c r="CW22" s="79" t="s">
        <v>134</v>
      </c>
      <c r="CX22" s="79" t="s">
        <v>134</v>
      </c>
      <c r="CY22" s="79" t="s">
        <v>134</v>
      </c>
      <c r="CZ22" s="79" t="s">
        <v>110</v>
      </c>
      <c r="DA22" s="79" t="s">
        <v>134</v>
      </c>
    </row>
    <row r="23" spans="1:105" x14ac:dyDescent="0.15">
      <c r="A23" s="114" t="s">
        <v>233</v>
      </c>
      <c r="B23" s="74" t="s">
        <v>136</v>
      </c>
      <c r="C23" s="74" t="s">
        <v>106</v>
      </c>
      <c r="D23" s="74" t="s">
        <v>137</v>
      </c>
      <c r="E23" s="74" t="s">
        <v>133</v>
      </c>
      <c r="F23" s="75" t="s">
        <v>135</v>
      </c>
      <c r="G23" s="75" t="s">
        <v>110</v>
      </c>
      <c r="H23" s="75" t="s">
        <v>114</v>
      </c>
      <c r="I23" s="75" t="s">
        <v>135</v>
      </c>
      <c r="J23" s="75" t="s">
        <v>135</v>
      </c>
      <c r="K23" s="75" t="s">
        <v>113</v>
      </c>
      <c r="L23" s="75" t="s">
        <v>110</v>
      </c>
      <c r="M23" s="75" t="s">
        <v>110</v>
      </c>
      <c r="N23" s="75" t="s">
        <v>110</v>
      </c>
      <c r="O23" s="75" t="s">
        <v>135</v>
      </c>
      <c r="P23" s="75" t="s">
        <v>110</v>
      </c>
      <c r="Q23" s="75" t="s">
        <v>112</v>
      </c>
      <c r="R23" s="75" t="s">
        <v>110</v>
      </c>
      <c r="S23" s="75" t="s">
        <v>135</v>
      </c>
      <c r="T23" s="75" t="s">
        <v>110</v>
      </c>
      <c r="U23" s="75" t="s">
        <v>110</v>
      </c>
      <c r="V23" s="75" t="s">
        <v>113</v>
      </c>
      <c r="W23" s="75" t="s">
        <v>110</v>
      </c>
      <c r="X23" s="75" t="s">
        <v>114</v>
      </c>
      <c r="Y23" s="75" t="s">
        <v>135</v>
      </c>
      <c r="Z23" s="75" t="s">
        <v>113</v>
      </c>
      <c r="AA23" s="75" t="s">
        <v>113</v>
      </c>
      <c r="AB23" s="75" t="s">
        <v>110</v>
      </c>
      <c r="AC23" s="75" t="s">
        <v>113</v>
      </c>
      <c r="AD23" s="75" t="s">
        <v>135</v>
      </c>
      <c r="AE23" s="76" t="s">
        <v>118</v>
      </c>
      <c r="AF23" s="76" t="s">
        <v>116</v>
      </c>
      <c r="AG23" s="76" t="s">
        <v>116</v>
      </c>
      <c r="AH23" s="76" t="s">
        <v>118</v>
      </c>
      <c r="AI23" s="76" t="s">
        <v>118</v>
      </c>
      <c r="AJ23" s="76" t="s">
        <v>117</v>
      </c>
      <c r="AK23" s="76" t="s">
        <v>118</v>
      </c>
      <c r="AL23" s="76" t="s">
        <v>118</v>
      </c>
      <c r="AM23" s="76" t="s">
        <v>118</v>
      </c>
      <c r="AN23" s="76" t="s">
        <v>118</v>
      </c>
      <c r="AO23" s="76" t="s">
        <v>118</v>
      </c>
      <c r="AP23" s="76" t="s">
        <v>118</v>
      </c>
      <c r="AQ23" s="76" t="s">
        <v>117</v>
      </c>
      <c r="AR23" s="76" t="s">
        <v>117</v>
      </c>
      <c r="AS23" s="76" t="s">
        <v>118</v>
      </c>
      <c r="AT23" s="76" t="s">
        <v>118</v>
      </c>
      <c r="AU23" s="76" t="s">
        <v>118</v>
      </c>
      <c r="AV23" s="76" t="s">
        <v>118</v>
      </c>
      <c r="AW23" s="76" t="s">
        <v>118</v>
      </c>
      <c r="AX23" s="76" t="s">
        <v>118</v>
      </c>
      <c r="AY23" s="76" t="s">
        <v>117</v>
      </c>
      <c r="AZ23" s="76" t="s">
        <v>118</v>
      </c>
      <c r="BA23" s="76" t="s">
        <v>117</v>
      </c>
      <c r="BB23" s="76" t="s">
        <v>117</v>
      </c>
      <c r="BC23" s="76" t="s">
        <v>118</v>
      </c>
      <c r="BD23" s="76" t="s">
        <v>118</v>
      </c>
      <c r="BE23" s="76" t="s">
        <v>117</v>
      </c>
      <c r="BF23" s="76" t="s">
        <v>117</v>
      </c>
      <c r="BG23" s="76" t="s">
        <v>118</v>
      </c>
      <c r="BH23" s="76" t="s">
        <v>117</v>
      </c>
      <c r="BI23" s="76" t="s">
        <v>117</v>
      </c>
      <c r="BJ23" s="76" t="s">
        <v>118</v>
      </c>
      <c r="BK23" s="76" t="s">
        <v>118</v>
      </c>
      <c r="BL23" s="77" t="s">
        <v>119</v>
      </c>
      <c r="BM23" s="77" t="s">
        <v>118</v>
      </c>
      <c r="BN23" s="77" t="s">
        <v>118</v>
      </c>
      <c r="BO23" s="77" t="s">
        <v>118</v>
      </c>
      <c r="BP23" s="77" t="s">
        <v>118</v>
      </c>
      <c r="BQ23" s="77" t="s">
        <v>118</v>
      </c>
      <c r="BR23" s="77" t="s">
        <v>118</v>
      </c>
      <c r="BS23" s="77" t="s">
        <v>127</v>
      </c>
      <c r="BT23" s="77" t="s">
        <v>120</v>
      </c>
      <c r="BU23" s="77" t="s">
        <v>127</v>
      </c>
      <c r="BV23" s="77" t="s">
        <v>120</v>
      </c>
      <c r="BW23" s="77" t="s">
        <v>118</v>
      </c>
      <c r="BX23" s="77" t="s">
        <v>120</v>
      </c>
      <c r="BY23" s="77" t="s">
        <v>118</v>
      </c>
      <c r="BZ23" s="77" t="s">
        <v>118</v>
      </c>
      <c r="CA23" s="77" t="s">
        <v>127</v>
      </c>
      <c r="CB23" s="77" t="s">
        <v>120</v>
      </c>
      <c r="CC23" s="77" t="s">
        <v>118</v>
      </c>
      <c r="CD23" s="77" t="s">
        <v>120</v>
      </c>
      <c r="CE23" s="77" t="s">
        <v>120</v>
      </c>
      <c r="CF23" s="78" t="s">
        <v>120</v>
      </c>
      <c r="CG23" s="78" t="s">
        <v>128</v>
      </c>
      <c r="CH23" s="78" t="s">
        <v>120</v>
      </c>
      <c r="CI23" s="78" t="s">
        <v>120</v>
      </c>
      <c r="CJ23" s="78" t="s">
        <v>120</v>
      </c>
      <c r="CK23" s="78" t="s">
        <v>120</v>
      </c>
      <c r="CL23" s="78" t="s">
        <v>120</v>
      </c>
      <c r="CM23" s="78" t="s">
        <v>120</v>
      </c>
      <c r="CN23" s="79" t="s">
        <v>110</v>
      </c>
      <c r="CO23" s="79" t="s">
        <v>134</v>
      </c>
      <c r="CP23" s="79" t="s">
        <v>131</v>
      </c>
      <c r="CQ23" s="79" t="s">
        <v>110</v>
      </c>
      <c r="CR23" s="79" t="s">
        <v>134</v>
      </c>
      <c r="CS23" s="79" t="s">
        <v>110</v>
      </c>
      <c r="CT23" s="79" t="s">
        <v>131</v>
      </c>
      <c r="CU23" s="79" t="s">
        <v>131</v>
      </c>
      <c r="CV23" s="79" t="s">
        <v>131</v>
      </c>
      <c r="CW23" s="79" t="s">
        <v>130</v>
      </c>
      <c r="CX23" s="79" t="s">
        <v>134</v>
      </c>
      <c r="CY23" s="79" t="s">
        <v>110</v>
      </c>
      <c r="CZ23" s="79" t="s">
        <v>134</v>
      </c>
      <c r="DA23" s="79" t="s">
        <v>134</v>
      </c>
    </row>
    <row r="24" spans="1:105" x14ac:dyDescent="0.15">
      <c r="A24" s="114" t="s">
        <v>234</v>
      </c>
      <c r="B24" s="74" t="s">
        <v>105</v>
      </c>
      <c r="C24" s="74" t="s">
        <v>106</v>
      </c>
      <c r="D24" s="74" t="s">
        <v>107</v>
      </c>
      <c r="E24" s="74" t="s">
        <v>138</v>
      </c>
      <c r="F24" s="75" t="s">
        <v>112</v>
      </c>
      <c r="G24" s="75" t="s">
        <v>110</v>
      </c>
      <c r="H24" s="75" t="s">
        <v>112</v>
      </c>
      <c r="I24" s="75" t="s">
        <v>112</v>
      </c>
      <c r="J24" s="75" t="s">
        <v>112</v>
      </c>
      <c r="K24" s="75" t="s">
        <v>112</v>
      </c>
      <c r="L24" s="75" t="s">
        <v>112</v>
      </c>
      <c r="M24" s="75" t="s">
        <v>112</v>
      </c>
      <c r="N24" s="75" t="s">
        <v>112</v>
      </c>
      <c r="O24" s="75" t="s">
        <v>112</v>
      </c>
      <c r="P24" s="75" t="s">
        <v>114</v>
      </c>
      <c r="Q24" s="75" t="s">
        <v>112</v>
      </c>
      <c r="R24" s="75" t="s">
        <v>110</v>
      </c>
      <c r="S24" s="75" t="s">
        <v>109</v>
      </c>
      <c r="T24" s="75" t="s">
        <v>110</v>
      </c>
      <c r="U24" s="75" t="s">
        <v>112</v>
      </c>
      <c r="V24" s="75" t="s">
        <v>114</v>
      </c>
      <c r="W24" s="75" t="s">
        <v>109</v>
      </c>
      <c r="X24" s="75" t="s">
        <v>112</v>
      </c>
      <c r="Y24" s="75" t="s">
        <v>112</v>
      </c>
      <c r="Z24" s="75" t="s">
        <v>112</v>
      </c>
      <c r="AA24" s="75" t="s">
        <v>112</v>
      </c>
      <c r="AB24" s="75" t="s">
        <v>112</v>
      </c>
      <c r="AC24" s="75" t="s">
        <v>112</v>
      </c>
      <c r="AD24" s="75" t="s">
        <v>112</v>
      </c>
      <c r="AE24" s="76" t="s">
        <v>118</v>
      </c>
      <c r="AF24" s="76" t="s">
        <v>118</v>
      </c>
      <c r="AG24" s="76" t="s">
        <v>118</v>
      </c>
      <c r="AH24" s="76" t="s">
        <v>118</v>
      </c>
      <c r="AI24" s="76" t="s">
        <v>118</v>
      </c>
      <c r="AJ24" s="76" t="s">
        <v>118</v>
      </c>
      <c r="AK24" s="76" t="s">
        <v>118</v>
      </c>
      <c r="AL24" s="76" t="s">
        <v>118</v>
      </c>
      <c r="AM24" s="76" t="s">
        <v>118</v>
      </c>
      <c r="AN24" s="76" t="s">
        <v>118</v>
      </c>
      <c r="AO24" s="76" t="s">
        <v>118</v>
      </c>
      <c r="AP24" s="76" t="s">
        <v>118</v>
      </c>
      <c r="AQ24" s="76" t="s">
        <v>118</v>
      </c>
      <c r="AR24" s="76" t="s">
        <v>117</v>
      </c>
      <c r="AS24" s="76" t="s">
        <v>118</v>
      </c>
      <c r="AT24" s="76" t="s">
        <v>118</v>
      </c>
      <c r="AU24" s="76" t="s">
        <v>118</v>
      </c>
      <c r="AV24" s="76" t="s">
        <v>117</v>
      </c>
      <c r="AW24" s="76" t="s">
        <v>117</v>
      </c>
      <c r="AX24" s="76" t="s">
        <v>118</v>
      </c>
      <c r="AY24" s="76" t="s">
        <v>117</v>
      </c>
      <c r="AZ24" s="76" t="s">
        <v>118</v>
      </c>
      <c r="BA24" s="76" t="s">
        <v>117</v>
      </c>
      <c r="BB24" s="76" t="s">
        <v>117</v>
      </c>
      <c r="BC24" s="76" t="s">
        <v>118</v>
      </c>
      <c r="BD24" s="76" t="s">
        <v>118</v>
      </c>
      <c r="BE24" s="76" t="s">
        <v>118</v>
      </c>
      <c r="BF24" s="76" t="s">
        <v>117</v>
      </c>
      <c r="BG24" s="76" t="s">
        <v>118</v>
      </c>
      <c r="BH24" s="76" t="s">
        <v>117</v>
      </c>
      <c r="BI24" s="76" t="s">
        <v>118</v>
      </c>
      <c r="BJ24" s="76" t="s">
        <v>118</v>
      </c>
      <c r="BK24" s="76" t="s">
        <v>118</v>
      </c>
      <c r="BL24" s="77" t="s">
        <v>118</v>
      </c>
      <c r="BM24" s="77" t="s">
        <v>120</v>
      </c>
      <c r="BN24" s="77" t="s">
        <v>118</v>
      </c>
      <c r="BO24" s="77" t="s">
        <v>128</v>
      </c>
      <c r="BP24" s="77" t="s">
        <v>120</v>
      </c>
      <c r="BQ24" s="77" t="s">
        <v>118</v>
      </c>
      <c r="BR24" s="77" t="s">
        <v>118</v>
      </c>
      <c r="BS24" s="77" t="s">
        <v>128</v>
      </c>
      <c r="BT24" s="77" t="s">
        <v>118</v>
      </c>
      <c r="BU24" s="77" t="s">
        <v>118</v>
      </c>
      <c r="BV24" s="77" t="s">
        <v>118</v>
      </c>
      <c r="BW24" s="77" t="s">
        <v>118</v>
      </c>
      <c r="BX24" s="77" t="s">
        <v>118</v>
      </c>
      <c r="BY24" s="77" t="s">
        <v>128</v>
      </c>
      <c r="BZ24" s="77" t="s">
        <v>118</v>
      </c>
      <c r="CA24" s="77" t="s">
        <v>120</v>
      </c>
      <c r="CB24" s="77" t="s">
        <v>128</v>
      </c>
      <c r="CC24" s="77" t="s">
        <v>118</v>
      </c>
      <c r="CD24" s="77" t="s">
        <v>127</v>
      </c>
      <c r="CE24" s="77" t="s">
        <v>127</v>
      </c>
      <c r="CF24" s="78" t="s">
        <v>116</v>
      </c>
      <c r="CG24" s="78" t="s">
        <v>120</v>
      </c>
      <c r="CH24" s="78" t="s">
        <v>116</v>
      </c>
      <c r="CI24" s="78" t="s">
        <v>128</v>
      </c>
      <c r="CJ24" s="78" t="s">
        <v>121</v>
      </c>
      <c r="CK24" s="78" t="s">
        <v>128</v>
      </c>
      <c r="CL24" s="78" t="s">
        <v>116</v>
      </c>
      <c r="CM24" s="78" t="s">
        <v>120</v>
      </c>
      <c r="CN24" s="79" t="s">
        <v>123</v>
      </c>
      <c r="CO24" s="79" t="s">
        <v>123</v>
      </c>
      <c r="CP24" s="79" t="s">
        <v>123</v>
      </c>
      <c r="CQ24" s="79" t="s">
        <v>123</v>
      </c>
      <c r="CR24" s="79" t="s">
        <v>123</v>
      </c>
      <c r="CS24" s="79" t="s">
        <v>134</v>
      </c>
      <c r="CT24" s="79" t="s">
        <v>123</v>
      </c>
      <c r="CU24" s="79" t="s">
        <v>131</v>
      </c>
      <c r="CV24" s="79" t="s">
        <v>130</v>
      </c>
      <c r="CW24" s="79" t="s">
        <v>130</v>
      </c>
      <c r="CX24" s="79" t="s">
        <v>123</v>
      </c>
      <c r="CY24" s="79" t="s">
        <v>134</v>
      </c>
      <c r="CZ24" s="79" t="s">
        <v>123</v>
      </c>
      <c r="DA24" s="79" t="s">
        <v>123</v>
      </c>
    </row>
    <row r="25" spans="1:105" x14ac:dyDescent="0.15">
      <c r="A25" s="114" t="s">
        <v>235</v>
      </c>
      <c r="B25" s="74" t="s">
        <v>136</v>
      </c>
      <c r="C25" s="74" t="s">
        <v>106</v>
      </c>
      <c r="D25" s="74" t="s">
        <v>132</v>
      </c>
      <c r="E25" s="74" t="s">
        <v>133</v>
      </c>
      <c r="F25" s="75" t="s">
        <v>109</v>
      </c>
      <c r="G25" s="75" t="s">
        <v>114</v>
      </c>
      <c r="H25" s="75" t="s">
        <v>112</v>
      </c>
      <c r="I25" s="75" t="s">
        <v>109</v>
      </c>
      <c r="J25" s="75" t="s">
        <v>109</v>
      </c>
      <c r="K25" s="75" t="s">
        <v>135</v>
      </c>
      <c r="L25" s="75" t="s">
        <v>112</v>
      </c>
      <c r="M25" s="75" t="s">
        <v>109</v>
      </c>
      <c r="N25" s="75" t="s">
        <v>114</v>
      </c>
      <c r="O25" s="75" t="s">
        <v>109</v>
      </c>
      <c r="P25" s="75" t="s">
        <v>135</v>
      </c>
      <c r="Q25" s="75" t="s">
        <v>115</v>
      </c>
      <c r="R25" s="75" t="s">
        <v>114</v>
      </c>
      <c r="S25" s="75" t="s">
        <v>112</v>
      </c>
      <c r="T25" s="75" t="s">
        <v>135</v>
      </c>
      <c r="U25" s="75" t="s">
        <v>112</v>
      </c>
      <c r="V25" s="75" t="s">
        <v>109</v>
      </c>
      <c r="W25" s="75" t="s">
        <v>112</v>
      </c>
      <c r="X25" s="75" t="s">
        <v>111</v>
      </c>
      <c r="Y25" s="75" t="s">
        <v>111</v>
      </c>
      <c r="Z25" s="75" t="s">
        <v>111</v>
      </c>
      <c r="AA25" s="75" t="s">
        <v>109</v>
      </c>
      <c r="AB25" s="75" t="s">
        <v>135</v>
      </c>
      <c r="AC25" s="75" t="s">
        <v>112</v>
      </c>
      <c r="AD25" s="75" t="s">
        <v>109</v>
      </c>
      <c r="AE25" s="76" t="s">
        <v>118</v>
      </c>
      <c r="AF25" s="76" t="s">
        <v>118</v>
      </c>
      <c r="AG25" s="76" t="s">
        <v>117</v>
      </c>
      <c r="AH25" s="76" t="s">
        <v>116</v>
      </c>
      <c r="AI25" s="76" t="s">
        <v>118</v>
      </c>
      <c r="AJ25" s="76" t="s">
        <v>116</v>
      </c>
      <c r="AK25" s="76" t="s">
        <v>117</v>
      </c>
      <c r="AL25" s="76" t="s">
        <v>118</v>
      </c>
      <c r="AM25" s="76" t="s">
        <v>117</v>
      </c>
      <c r="AN25" s="76" t="s">
        <v>116</v>
      </c>
      <c r="AO25" s="76" t="s">
        <v>118</v>
      </c>
      <c r="AP25" s="76" t="s">
        <v>117</v>
      </c>
      <c r="AQ25" s="76" t="s">
        <v>118</v>
      </c>
      <c r="AR25" s="76" t="s">
        <v>117</v>
      </c>
      <c r="AS25" s="76" t="s">
        <v>118</v>
      </c>
      <c r="AT25" s="76" t="s">
        <v>117</v>
      </c>
      <c r="AU25" s="76" t="s">
        <v>117</v>
      </c>
      <c r="AV25" s="76" t="s">
        <v>117</v>
      </c>
      <c r="AW25" s="76" t="s">
        <v>117</v>
      </c>
      <c r="AX25" s="76" t="s">
        <v>118</v>
      </c>
      <c r="AY25" s="76" t="s">
        <v>117</v>
      </c>
      <c r="AZ25" s="76" t="s">
        <v>116</v>
      </c>
      <c r="BA25" s="76" t="s">
        <v>117</v>
      </c>
      <c r="BB25" s="76" t="s">
        <v>117</v>
      </c>
      <c r="BC25" s="76" t="s">
        <v>118</v>
      </c>
      <c r="BD25" s="76" t="s">
        <v>118</v>
      </c>
      <c r="BE25" s="76" t="s">
        <v>116</v>
      </c>
      <c r="BF25" s="76" t="s">
        <v>116</v>
      </c>
      <c r="BG25" s="76" t="s">
        <v>118</v>
      </c>
      <c r="BH25" s="76" t="s">
        <v>116</v>
      </c>
      <c r="BI25" s="76" t="s">
        <v>118</v>
      </c>
      <c r="BJ25" s="76" t="s">
        <v>118</v>
      </c>
      <c r="BK25" s="76" t="s">
        <v>118</v>
      </c>
      <c r="BL25" s="77" t="s">
        <v>127</v>
      </c>
      <c r="BM25" s="77" t="s">
        <v>120</v>
      </c>
      <c r="BN25" s="77" t="s">
        <v>119</v>
      </c>
      <c r="BO25" s="77" t="s">
        <v>119</v>
      </c>
      <c r="BP25" s="77" t="s">
        <v>118</v>
      </c>
      <c r="BQ25" s="77" t="s">
        <v>118</v>
      </c>
      <c r="BR25" s="77" t="s">
        <v>127</v>
      </c>
      <c r="BS25" s="77" t="s">
        <v>129</v>
      </c>
      <c r="BT25" s="77" t="s">
        <v>117</v>
      </c>
      <c r="BU25" s="77" t="s">
        <v>129</v>
      </c>
      <c r="BV25" s="77" t="s">
        <v>129</v>
      </c>
      <c r="BW25" s="77" t="s">
        <v>128</v>
      </c>
      <c r="BX25" s="77" t="s">
        <v>129</v>
      </c>
      <c r="BY25" s="77" t="s">
        <v>118</v>
      </c>
      <c r="BZ25" s="77" t="s">
        <v>119</v>
      </c>
      <c r="CA25" s="77" t="s">
        <v>117</v>
      </c>
      <c r="CB25" s="77" t="s">
        <v>127</v>
      </c>
      <c r="CC25" s="77" t="s">
        <v>128</v>
      </c>
      <c r="CD25" s="77" t="s">
        <v>129</v>
      </c>
      <c r="CE25" s="77" t="s">
        <v>128</v>
      </c>
      <c r="CF25" s="78" t="s">
        <v>121</v>
      </c>
      <c r="CG25" s="78" t="s">
        <v>128</v>
      </c>
      <c r="CH25" s="78" t="s">
        <v>120</v>
      </c>
      <c r="CI25" s="78" t="s">
        <v>116</v>
      </c>
      <c r="CJ25" s="78" t="s">
        <v>120</v>
      </c>
      <c r="CK25" s="78" t="s">
        <v>128</v>
      </c>
      <c r="CL25" s="78" t="s">
        <v>120</v>
      </c>
      <c r="CM25" s="78" t="s">
        <v>120</v>
      </c>
      <c r="CN25" s="79" t="s">
        <v>130</v>
      </c>
      <c r="CO25" s="79" t="s">
        <v>131</v>
      </c>
      <c r="CP25" s="79" t="s">
        <v>123</v>
      </c>
      <c r="CQ25" s="79" t="s">
        <v>110</v>
      </c>
      <c r="CR25" s="79" t="s">
        <v>123</v>
      </c>
      <c r="CS25" s="79" t="s">
        <v>110</v>
      </c>
      <c r="CT25" s="79" t="s">
        <v>134</v>
      </c>
      <c r="CU25" s="79" t="s">
        <v>110</v>
      </c>
      <c r="CV25" s="79" t="s">
        <v>110</v>
      </c>
      <c r="CW25" s="79" t="s">
        <v>131</v>
      </c>
      <c r="CX25" s="79" t="s">
        <v>130</v>
      </c>
      <c r="CY25" s="79" t="s">
        <v>131</v>
      </c>
      <c r="CZ25" s="79" t="s">
        <v>134</v>
      </c>
      <c r="DA25" s="79" t="s">
        <v>110</v>
      </c>
    </row>
    <row r="26" spans="1:105" x14ac:dyDescent="0.15">
      <c r="A26" s="114" t="s">
        <v>236</v>
      </c>
      <c r="B26" s="74" t="s">
        <v>136</v>
      </c>
      <c r="C26" s="74" t="s">
        <v>124</v>
      </c>
      <c r="D26" s="74" t="s">
        <v>107</v>
      </c>
      <c r="E26" s="74" t="s">
        <v>133</v>
      </c>
      <c r="F26" s="75" t="s">
        <v>109</v>
      </c>
      <c r="G26" s="75" t="s">
        <v>113</v>
      </c>
      <c r="H26" s="75" t="s">
        <v>112</v>
      </c>
      <c r="I26" s="75" t="s">
        <v>109</v>
      </c>
      <c r="J26" s="75" t="s">
        <v>112</v>
      </c>
      <c r="K26" s="75" t="s">
        <v>113</v>
      </c>
      <c r="L26" s="75" t="s">
        <v>114</v>
      </c>
      <c r="M26" s="75" t="s">
        <v>112</v>
      </c>
      <c r="N26" s="75" t="s">
        <v>113</v>
      </c>
      <c r="O26" s="75" t="s">
        <v>110</v>
      </c>
      <c r="P26" s="75" t="s">
        <v>113</v>
      </c>
      <c r="Q26" s="75" t="s">
        <v>111</v>
      </c>
      <c r="R26" s="75" t="s">
        <v>113</v>
      </c>
      <c r="S26" s="75" t="s">
        <v>115</v>
      </c>
      <c r="T26" s="75" t="s">
        <v>110</v>
      </c>
      <c r="U26" s="75" t="s">
        <v>115</v>
      </c>
      <c r="V26" s="75" t="s">
        <v>115</v>
      </c>
      <c r="W26" s="75" t="s">
        <v>113</v>
      </c>
      <c r="X26" s="75" t="s">
        <v>111</v>
      </c>
      <c r="Y26" s="75" t="s">
        <v>112</v>
      </c>
      <c r="Z26" s="75" t="s">
        <v>114</v>
      </c>
      <c r="AA26" s="75" t="s">
        <v>110</v>
      </c>
      <c r="AB26" s="75" t="s">
        <v>113</v>
      </c>
      <c r="AC26" s="75" t="s">
        <v>114</v>
      </c>
      <c r="AD26" s="75" t="s">
        <v>115</v>
      </c>
      <c r="AE26" s="76" t="s">
        <v>116</v>
      </c>
      <c r="AF26" s="76" t="s">
        <v>116</v>
      </c>
      <c r="AG26" s="76" t="s">
        <v>116</v>
      </c>
      <c r="AH26" s="76" t="s">
        <v>118</v>
      </c>
      <c r="AI26" s="76" t="s">
        <v>116</v>
      </c>
      <c r="AJ26" s="76" t="s">
        <v>118</v>
      </c>
      <c r="AK26" s="76" t="s">
        <v>118</v>
      </c>
      <c r="AL26" s="76" t="s">
        <v>118</v>
      </c>
      <c r="AM26" s="76" t="s">
        <v>117</v>
      </c>
      <c r="AN26" s="76" t="s">
        <v>117</v>
      </c>
      <c r="AO26" s="76" t="s">
        <v>117</v>
      </c>
      <c r="AP26" s="76" t="s">
        <v>116</v>
      </c>
      <c r="AQ26" s="76" t="s">
        <v>116</v>
      </c>
      <c r="AR26" s="76" t="s">
        <v>118</v>
      </c>
      <c r="AS26" s="76" t="s">
        <v>118</v>
      </c>
      <c r="AT26" s="76" t="s">
        <v>117</v>
      </c>
      <c r="AU26" s="76" t="s">
        <v>116</v>
      </c>
      <c r="AV26" s="76" t="s">
        <v>117</v>
      </c>
      <c r="AW26" s="76" t="s">
        <v>116</v>
      </c>
      <c r="AX26" s="76" t="s">
        <v>118</v>
      </c>
      <c r="AY26" s="76" t="s">
        <v>118</v>
      </c>
      <c r="AZ26" s="76" t="s">
        <v>117</v>
      </c>
      <c r="BA26" s="76" t="s">
        <v>116</v>
      </c>
      <c r="BB26" s="76" t="s">
        <v>116</v>
      </c>
      <c r="BC26" s="76" t="s">
        <v>116</v>
      </c>
      <c r="BD26" s="76" t="s">
        <v>117</v>
      </c>
      <c r="BE26" s="76" t="s">
        <v>118</v>
      </c>
      <c r="BF26" s="76" t="s">
        <v>118</v>
      </c>
      <c r="BG26" s="76" t="s">
        <v>116</v>
      </c>
      <c r="BH26" s="76" t="s">
        <v>118</v>
      </c>
      <c r="BI26" s="76" t="s">
        <v>116</v>
      </c>
      <c r="BJ26" s="76" t="s">
        <v>116</v>
      </c>
      <c r="BK26" s="76" t="s">
        <v>118</v>
      </c>
      <c r="BL26" s="77" t="s">
        <v>128</v>
      </c>
      <c r="BM26" s="77" t="s">
        <v>118</v>
      </c>
      <c r="BN26" s="77" t="s">
        <v>119</v>
      </c>
      <c r="BO26" s="77" t="s">
        <v>120</v>
      </c>
      <c r="BP26" s="77" t="s">
        <v>118</v>
      </c>
      <c r="BQ26" s="77" t="s">
        <v>120</v>
      </c>
      <c r="BR26" s="77" t="s">
        <v>118</v>
      </c>
      <c r="BS26" s="77" t="s">
        <v>129</v>
      </c>
      <c r="BT26" s="77" t="s">
        <v>118</v>
      </c>
      <c r="BU26" s="77" t="s">
        <v>117</v>
      </c>
      <c r="BV26" s="77" t="s">
        <v>128</v>
      </c>
      <c r="BW26" s="77" t="s">
        <v>127</v>
      </c>
      <c r="BX26" s="77" t="s">
        <v>120</v>
      </c>
      <c r="BY26" s="77" t="s">
        <v>120</v>
      </c>
      <c r="BZ26" s="77" t="s">
        <v>118</v>
      </c>
      <c r="CA26" s="77" t="s">
        <v>120</v>
      </c>
      <c r="CB26" s="77" t="s">
        <v>129</v>
      </c>
      <c r="CC26" s="77" t="s">
        <v>127</v>
      </c>
      <c r="CD26" s="77" t="s">
        <v>120</v>
      </c>
      <c r="CE26" s="77" t="s">
        <v>120</v>
      </c>
      <c r="CF26" s="78" t="s">
        <v>120</v>
      </c>
      <c r="CG26" s="78" t="s">
        <v>128</v>
      </c>
      <c r="CH26" s="78" t="s">
        <v>121</v>
      </c>
      <c r="CI26" s="78" t="s">
        <v>128</v>
      </c>
      <c r="CJ26" s="78" t="s">
        <v>120</v>
      </c>
      <c r="CK26" s="78" t="s">
        <v>120</v>
      </c>
      <c r="CL26" s="78" t="s">
        <v>128</v>
      </c>
      <c r="CM26" s="78" t="s">
        <v>120</v>
      </c>
      <c r="CN26" s="79" t="s">
        <v>134</v>
      </c>
      <c r="CO26" s="79" t="s">
        <v>131</v>
      </c>
      <c r="CP26" s="79" t="s">
        <v>131</v>
      </c>
      <c r="CQ26" s="79" t="s">
        <v>134</v>
      </c>
      <c r="CR26" s="79" t="s">
        <v>130</v>
      </c>
      <c r="CS26" s="79" t="s">
        <v>110</v>
      </c>
      <c r="CT26" s="79" t="s">
        <v>130</v>
      </c>
      <c r="CU26" s="79" t="s">
        <v>134</v>
      </c>
      <c r="CV26" s="79" t="s">
        <v>130</v>
      </c>
      <c r="CW26" s="79" t="s">
        <v>130</v>
      </c>
      <c r="CX26" s="79" t="s">
        <v>130</v>
      </c>
      <c r="CY26" s="79" t="s">
        <v>130</v>
      </c>
      <c r="CZ26" s="79" t="s">
        <v>123</v>
      </c>
      <c r="DA26" s="79" t="s">
        <v>134</v>
      </c>
    </row>
    <row r="27" spans="1:105" x14ac:dyDescent="0.15">
      <c r="A27" s="114" t="s">
        <v>237</v>
      </c>
      <c r="B27" s="74" t="s">
        <v>105</v>
      </c>
      <c r="C27" s="74" t="s">
        <v>106</v>
      </c>
      <c r="D27" s="74" t="s">
        <v>125</v>
      </c>
      <c r="E27" s="74" t="s">
        <v>133</v>
      </c>
      <c r="F27" s="75" t="s">
        <v>112</v>
      </c>
      <c r="G27" s="75" t="s">
        <v>109</v>
      </c>
      <c r="H27" s="75" t="s">
        <v>112</v>
      </c>
      <c r="I27" s="75" t="s">
        <v>109</v>
      </c>
      <c r="J27" s="75" t="s">
        <v>112</v>
      </c>
      <c r="K27" s="75" t="s">
        <v>109</v>
      </c>
      <c r="L27" s="75" t="s">
        <v>109</v>
      </c>
      <c r="M27" s="75" t="s">
        <v>112</v>
      </c>
      <c r="N27" s="75" t="s">
        <v>110</v>
      </c>
      <c r="O27" s="75" t="s">
        <v>112</v>
      </c>
      <c r="P27" s="75" t="s">
        <v>114</v>
      </c>
      <c r="Q27" s="75" t="s">
        <v>112</v>
      </c>
      <c r="R27" s="75" t="s">
        <v>110</v>
      </c>
      <c r="S27" s="75" t="s">
        <v>109</v>
      </c>
      <c r="T27" s="75" t="s">
        <v>114</v>
      </c>
      <c r="U27" s="75" t="s">
        <v>113</v>
      </c>
      <c r="V27" s="75" t="s">
        <v>112</v>
      </c>
      <c r="W27" s="75" t="s">
        <v>114</v>
      </c>
      <c r="X27" s="75" t="s">
        <v>110</v>
      </c>
      <c r="Y27" s="75" t="s">
        <v>113</v>
      </c>
      <c r="Z27" s="75" t="s">
        <v>114</v>
      </c>
      <c r="AA27" s="75" t="s">
        <v>112</v>
      </c>
      <c r="AB27" s="75" t="s">
        <v>113</v>
      </c>
      <c r="AC27" s="75" t="s">
        <v>112</v>
      </c>
      <c r="AD27" s="75" t="s">
        <v>109</v>
      </c>
      <c r="AE27" s="76" t="s">
        <v>118</v>
      </c>
      <c r="AF27" s="76" t="s">
        <v>118</v>
      </c>
      <c r="AG27" s="76" t="s">
        <v>118</v>
      </c>
      <c r="AH27" s="76" t="s">
        <v>118</v>
      </c>
      <c r="AI27" s="76" t="s">
        <v>118</v>
      </c>
      <c r="AJ27" s="76" t="s">
        <v>117</v>
      </c>
      <c r="AK27" s="76" t="s">
        <v>117</v>
      </c>
      <c r="AL27" s="76" t="s">
        <v>118</v>
      </c>
      <c r="AM27" s="76" t="s">
        <v>118</v>
      </c>
      <c r="AN27" s="76" t="s">
        <v>116</v>
      </c>
      <c r="AO27" s="76" t="s">
        <v>118</v>
      </c>
      <c r="AP27" s="76" t="s">
        <v>118</v>
      </c>
      <c r="AQ27" s="76" t="s">
        <v>117</v>
      </c>
      <c r="AR27" s="76" t="s">
        <v>117</v>
      </c>
      <c r="AS27" s="76" t="s">
        <v>118</v>
      </c>
      <c r="AT27" s="76" t="s">
        <v>118</v>
      </c>
      <c r="AU27" s="76" t="s">
        <v>118</v>
      </c>
      <c r="AV27" s="76" t="s">
        <v>117</v>
      </c>
      <c r="AW27" s="76" t="s">
        <v>118</v>
      </c>
      <c r="AX27" s="76" t="s">
        <v>118</v>
      </c>
      <c r="AY27" s="76" t="s">
        <v>118</v>
      </c>
      <c r="AZ27" s="76" t="s">
        <v>118</v>
      </c>
      <c r="BA27" s="76" t="s">
        <v>118</v>
      </c>
      <c r="BB27" s="76" t="s">
        <v>118</v>
      </c>
      <c r="BC27" s="76" t="s">
        <v>118</v>
      </c>
      <c r="BD27" s="76" t="s">
        <v>117</v>
      </c>
      <c r="BE27" s="76" t="s">
        <v>116</v>
      </c>
      <c r="BF27" s="76" t="s">
        <v>117</v>
      </c>
      <c r="BG27" s="76" t="s">
        <v>118</v>
      </c>
      <c r="BH27" s="76" t="s">
        <v>117</v>
      </c>
      <c r="BI27" s="76" t="s">
        <v>118</v>
      </c>
      <c r="BJ27" s="76" t="s">
        <v>116</v>
      </c>
      <c r="BK27" s="76" t="s">
        <v>116</v>
      </c>
      <c r="BL27" s="77" t="s">
        <v>120</v>
      </c>
      <c r="BM27" s="77" t="s">
        <v>120</v>
      </c>
      <c r="BN27" s="77" t="s">
        <v>119</v>
      </c>
      <c r="BO27" s="77" t="s">
        <v>120</v>
      </c>
      <c r="BP27" s="77" t="s">
        <v>120</v>
      </c>
      <c r="BQ27" s="77" t="s">
        <v>120</v>
      </c>
      <c r="BR27" s="77" t="s">
        <v>119</v>
      </c>
      <c r="BS27" s="77" t="s">
        <v>118</v>
      </c>
      <c r="BT27" s="77" t="s">
        <v>120</v>
      </c>
      <c r="BU27" s="77" t="s">
        <v>128</v>
      </c>
      <c r="BV27" s="77" t="s">
        <v>120</v>
      </c>
      <c r="BW27" s="77" t="s">
        <v>118</v>
      </c>
      <c r="BX27" s="77" t="s">
        <v>120</v>
      </c>
      <c r="BY27" s="77" t="s">
        <v>127</v>
      </c>
      <c r="BZ27" s="77" t="s">
        <v>120</v>
      </c>
      <c r="CA27" s="77" t="s">
        <v>120</v>
      </c>
      <c r="CB27" s="77" t="s">
        <v>128</v>
      </c>
      <c r="CC27" s="77" t="s">
        <v>118</v>
      </c>
      <c r="CD27" s="77" t="s">
        <v>127</v>
      </c>
      <c r="CE27" s="77" t="s">
        <v>120</v>
      </c>
      <c r="CF27" s="78" t="s">
        <v>116</v>
      </c>
      <c r="CG27" s="78" t="s">
        <v>128</v>
      </c>
      <c r="CH27" s="78" t="s">
        <v>116</v>
      </c>
      <c r="CI27" s="78" t="s">
        <v>121</v>
      </c>
      <c r="CJ27" s="78" t="s">
        <v>121</v>
      </c>
      <c r="CK27" s="78" t="s">
        <v>120</v>
      </c>
      <c r="CL27" s="78" t="s">
        <v>120</v>
      </c>
      <c r="CM27" s="78" t="s">
        <v>120</v>
      </c>
      <c r="CN27" s="79" t="s">
        <v>131</v>
      </c>
      <c r="CO27" s="79" t="s">
        <v>131</v>
      </c>
      <c r="CP27" s="79" t="s">
        <v>131</v>
      </c>
      <c r="CQ27" s="79" t="s">
        <v>134</v>
      </c>
      <c r="CR27" s="79" t="s">
        <v>131</v>
      </c>
      <c r="CS27" s="79" t="s">
        <v>134</v>
      </c>
      <c r="CT27" s="79" t="s">
        <v>134</v>
      </c>
      <c r="CU27" s="79" t="s">
        <v>134</v>
      </c>
      <c r="CV27" s="79" t="s">
        <v>131</v>
      </c>
      <c r="CW27" s="79" t="s">
        <v>123</v>
      </c>
      <c r="CX27" s="79" t="s">
        <v>130</v>
      </c>
      <c r="CY27" s="79" t="s">
        <v>130</v>
      </c>
      <c r="CZ27" s="79" t="s">
        <v>123</v>
      </c>
      <c r="DA27" s="79" t="s">
        <v>130</v>
      </c>
    </row>
    <row r="28" spans="1:105" x14ac:dyDescent="0.15">
      <c r="A28" s="114" t="s">
        <v>238</v>
      </c>
      <c r="B28" s="74" t="s">
        <v>136</v>
      </c>
      <c r="C28" s="74" t="s">
        <v>106</v>
      </c>
      <c r="D28" s="74" t="s">
        <v>107</v>
      </c>
      <c r="E28" s="74" t="s">
        <v>133</v>
      </c>
      <c r="F28" s="75" t="s">
        <v>112</v>
      </c>
      <c r="G28" s="75" t="s">
        <v>110</v>
      </c>
      <c r="H28" s="75" t="s">
        <v>112</v>
      </c>
      <c r="I28" s="75" t="s">
        <v>114</v>
      </c>
      <c r="J28" s="75" t="s">
        <v>112</v>
      </c>
      <c r="K28" s="75" t="s">
        <v>113</v>
      </c>
      <c r="L28" s="75" t="s">
        <v>109</v>
      </c>
      <c r="M28" s="75" t="s">
        <v>135</v>
      </c>
      <c r="N28" s="75" t="s">
        <v>113</v>
      </c>
      <c r="O28" s="75" t="s">
        <v>135</v>
      </c>
      <c r="P28" s="75" t="s">
        <v>110</v>
      </c>
      <c r="Q28" s="75" t="s">
        <v>109</v>
      </c>
      <c r="R28" s="75" t="s">
        <v>110</v>
      </c>
      <c r="S28" s="75" t="s">
        <v>114</v>
      </c>
      <c r="T28" s="75" t="s">
        <v>110</v>
      </c>
      <c r="U28" s="75" t="s">
        <v>114</v>
      </c>
      <c r="V28" s="75" t="s">
        <v>112</v>
      </c>
      <c r="W28" s="75" t="s">
        <v>110</v>
      </c>
      <c r="X28" s="75" t="s">
        <v>109</v>
      </c>
      <c r="Y28" s="75" t="s">
        <v>113</v>
      </c>
      <c r="Z28" s="75" t="s">
        <v>114</v>
      </c>
      <c r="AA28" s="75" t="s">
        <v>109</v>
      </c>
      <c r="AB28" s="75" t="s">
        <v>135</v>
      </c>
      <c r="AC28" s="75" t="s">
        <v>113</v>
      </c>
      <c r="AD28" s="75" t="s">
        <v>109</v>
      </c>
      <c r="AE28" s="76" t="s">
        <v>116</v>
      </c>
      <c r="AF28" s="76" t="s">
        <v>116</v>
      </c>
      <c r="AG28" s="76" t="s">
        <v>116</v>
      </c>
      <c r="AH28" s="76" t="s">
        <v>116</v>
      </c>
      <c r="AI28" s="76" t="s">
        <v>116</v>
      </c>
      <c r="AJ28" s="76" t="s">
        <v>118</v>
      </c>
      <c r="AK28" s="76" t="s">
        <v>116</v>
      </c>
      <c r="AL28" s="76" t="s">
        <v>118</v>
      </c>
      <c r="AM28" s="76" t="s">
        <v>118</v>
      </c>
      <c r="AN28" s="76" t="s">
        <v>116</v>
      </c>
      <c r="AO28" s="76" t="s">
        <v>118</v>
      </c>
      <c r="AP28" s="76" t="s">
        <v>118</v>
      </c>
      <c r="AQ28" s="76" t="s">
        <v>118</v>
      </c>
      <c r="AR28" s="76" t="s">
        <v>118</v>
      </c>
      <c r="AS28" s="76" t="s">
        <v>118</v>
      </c>
      <c r="AT28" s="76" t="s">
        <v>116</v>
      </c>
      <c r="AU28" s="76" t="s">
        <v>116</v>
      </c>
      <c r="AV28" s="76" t="s">
        <v>117</v>
      </c>
      <c r="AW28" s="76" t="s">
        <v>116</v>
      </c>
      <c r="AX28" s="76" t="s">
        <v>118</v>
      </c>
      <c r="AY28" s="76" t="s">
        <v>118</v>
      </c>
      <c r="AZ28" s="76" t="s">
        <v>118</v>
      </c>
      <c r="BA28" s="76" t="s">
        <v>117</v>
      </c>
      <c r="BB28" s="76" t="s">
        <v>117</v>
      </c>
      <c r="BC28" s="76" t="s">
        <v>118</v>
      </c>
      <c r="BD28" s="76" t="s">
        <v>118</v>
      </c>
      <c r="BE28" s="76" t="s">
        <v>116</v>
      </c>
      <c r="BF28" s="76" t="s">
        <v>117</v>
      </c>
      <c r="BG28" s="76" t="s">
        <v>118</v>
      </c>
      <c r="BH28" s="76" t="s">
        <v>117</v>
      </c>
      <c r="BI28" s="76" t="s">
        <v>116</v>
      </c>
      <c r="BJ28" s="76" t="s">
        <v>118</v>
      </c>
      <c r="BK28" s="76" t="s">
        <v>118</v>
      </c>
      <c r="BL28" s="77" t="s">
        <v>118</v>
      </c>
      <c r="BM28" s="77" t="s">
        <v>120</v>
      </c>
      <c r="BN28" s="77" t="s">
        <v>120</v>
      </c>
      <c r="BO28" s="77" t="s">
        <v>127</v>
      </c>
      <c r="BP28" s="77" t="s">
        <v>118</v>
      </c>
      <c r="BQ28" s="77" t="s">
        <v>119</v>
      </c>
      <c r="BR28" s="77" t="s">
        <v>118</v>
      </c>
      <c r="BS28" s="77" t="s">
        <v>128</v>
      </c>
      <c r="BT28" s="77" t="s">
        <v>117</v>
      </c>
      <c r="BU28" s="77" t="s">
        <v>120</v>
      </c>
      <c r="BV28" s="77" t="s">
        <v>120</v>
      </c>
      <c r="BW28" s="77" t="s">
        <v>120</v>
      </c>
      <c r="BX28" s="77" t="s">
        <v>118</v>
      </c>
      <c r="BY28" s="77" t="s">
        <v>118</v>
      </c>
      <c r="BZ28" s="77" t="s">
        <v>118</v>
      </c>
      <c r="CA28" s="77" t="s">
        <v>120</v>
      </c>
      <c r="CB28" s="77" t="s">
        <v>120</v>
      </c>
      <c r="CC28" s="77" t="s">
        <v>118</v>
      </c>
      <c r="CD28" s="77" t="s">
        <v>120</v>
      </c>
      <c r="CE28" s="77" t="s">
        <v>118</v>
      </c>
      <c r="CF28" s="78" t="s">
        <v>128</v>
      </c>
      <c r="CG28" s="78" t="s">
        <v>128</v>
      </c>
      <c r="CH28" s="78" t="s">
        <v>120</v>
      </c>
      <c r="CI28" s="78" t="s">
        <v>128</v>
      </c>
      <c r="CJ28" s="78" t="s">
        <v>116</v>
      </c>
      <c r="CK28" s="78" t="s">
        <v>120</v>
      </c>
      <c r="CL28" s="78" t="s">
        <v>120</v>
      </c>
      <c r="CM28" s="78" t="s">
        <v>120</v>
      </c>
      <c r="CN28" s="79" t="s">
        <v>134</v>
      </c>
      <c r="CO28" s="79" t="s">
        <v>134</v>
      </c>
      <c r="CP28" s="79" t="s">
        <v>130</v>
      </c>
      <c r="CQ28" s="79" t="s">
        <v>134</v>
      </c>
      <c r="CR28" s="79" t="s">
        <v>134</v>
      </c>
      <c r="CS28" s="79" t="s">
        <v>134</v>
      </c>
      <c r="CT28" s="79" t="s">
        <v>131</v>
      </c>
      <c r="CU28" s="79" t="s">
        <v>131</v>
      </c>
      <c r="CV28" s="79" t="s">
        <v>134</v>
      </c>
      <c r="CW28" s="79" t="s">
        <v>130</v>
      </c>
      <c r="CX28" s="79" t="s">
        <v>130</v>
      </c>
      <c r="CY28" s="79" t="s">
        <v>134</v>
      </c>
      <c r="CZ28" s="79" t="s">
        <v>123</v>
      </c>
      <c r="DA28" s="79" t="s">
        <v>130</v>
      </c>
    </row>
    <row r="29" spans="1:105" x14ac:dyDescent="0.15">
      <c r="A29" s="114" t="s">
        <v>239</v>
      </c>
      <c r="B29" s="74" t="s">
        <v>105</v>
      </c>
      <c r="C29" s="74" t="s">
        <v>124</v>
      </c>
      <c r="D29" s="74" t="s">
        <v>125</v>
      </c>
      <c r="E29" s="74" t="s">
        <v>133</v>
      </c>
      <c r="F29" s="75" t="s">
        <v>112</v>
      </c>
      <c r="G29" s="75" t="s">
        <v>114</v>
      </c>
      <c r="H29" s="75" t="s">
        <v>109</v>
      </c>
      <c r="I29" s="75" t="s">
        <v>109</v>
      </c>
      <c r="J29" s="75" t="s">
        <v>109</v>
      </c>
      <c r="K29" s="75" t="s">
        <v>135</v>
      </c>
      <c r="L29" s="75" t="s">
        <v>112</v>
      </c>
      <c r="M29" s="75" t="s">
        <v>112</v>
      </c>
      <c r="N29" s="75" t="s">
        <v>110</v>
      </c>
      <c r="O29" s="75" t="s">
        <v>114</v>
      </c>
      <c r="P29" s="75" t="s">
        <v>112</v>
      </c>
      <c r="Q29" s="75" t="s">
        <v>114</v>
      </c>
      <c r="R29" s="75" t="s">
        <v>109</v>
      </c>
      <c r="S29" s="75" t="s">
        <v>114</v>
      </c>
      <c r="T29" s="75" t="s">
        <v>113</v>
      </c>
      <c r="U29" s="75" t="s">
        <v>113</v>
      </c>
      <c r="V29" s="75" t="s">
        <v>114</v>
      </c>
      <c r="W29" s="75" t="s">
        <v>112</v>
      </c>
      <c r="X29" s="75" t="s">
        <v>109</v>
      </c>
      <c r="Y29" s="75" t="s">
        <v>112</v>
      </c>
      <c r="Z29" s="75" t="s">
        <v>112</v>
      </c>
      <c r="AA29" s="75" t="s">
        <v>114</v>
      </c>
      <c r="AB29" s="75" t="s">
        <v>113</v>
      </c>
      <c r="AC29" s="75" t="s">
        <v>112</v>
      </c>
      <c r="AD29" s="75" t="s">
        <v>114</v>
      </c>
      <c r="AE29" s="76" t="s">
        <v>118</v>
      </c>
      <c r="AF29" s="76" t="s">
        <v>118</v>
      </c>
      <c r="AG29" s="76" t="s">
        <v>118</v>
      </c>
      <c r="AH29" s="76" t="s">
        <v>118</v>
      </c>
      <c r="AI29" s="76" t="s">
        <v>118</v>
      </c>
      <c r="AJ29" s="76" t="s">
        <v>116</v>
      </c>
      <c r="AK29" s="76" t="s">
        <v>117</v>
      </c>
      <c r="AL29" s="76" t="s">
        <v>118</v>
      </c>
      <c r="AM29" s="76" t="s">
        <v>117</v>
      </c>
      <c r="AN29" s="76" t="s">
        <v>118</v>
      </c>
      <c r="AO29" s="76" t="s">
        <v>118</v>
      </c>
      <c r="AP29" s="76" t="s">
        <v>117</v>
      </c>
      <c r="AQ29" s="76" t="s">
        <v>116</v>
      </c>
      <c r="AR29" s="76" t="s">
        <v>117</v>
      </c>
      <c r="AS29" s="76" t="s">
        <v>118</v>
      </c>
      <c r="AT29" s="76" t="s">
        <v>118</v>
      </c>
      <c r="AU29" s="76" t="s">
        <v>118</v>
      </c>
      <c r="AV29" s="76" t="s">
        <v>117</v>
      </c>
      <c r="AW29" s="76" t="s">
        <v>117</v>
      </c>
      <c r="AX29" s="76" t="s">
        <v>116</v>
      </c>
      <c r="AY29" s="76" t="s">
        <v>118</v>
      </c>
      <c r="AZ29" s="76" t="s">
        <v>117</v>
      </c>
      <c r="BA29" s="76" t="s">
        <v>117</v>
      </c>
      <c r="BB29" s="76" t="s">
        <v>117</v>
      </c>
      <c r="BC29" s="76" t="s">
        <v>117</v>
      </c>
      <c r="BD29" s="76" t="s">
        <v>116</v>
      </c>
      <c r="BE29" s="76" t="s">
        <v>118</v>
      </c>
      <c r="BF29" s="76" t="s">
        <v>117</v>
      </c>
      <c r="BG29" s="76" t="s">
        <v>118</v>
      </c>
      <c r="BH29" s="76" t="s">
        <v>116</v>
      </c>
      <c r="BI29" s="76" t="s">
        <v>117</v>
      </c>
      <c r="BJ29" s="76" t="s">
        <v>117</v>
      </c>
      <c r="BK29" s="76" t="s">
        <v>117</v>
      </c>
      <c r="BL29" s="77" t="s">
        <v>120</v>
      </c>
      <c r="BM29" s="77" t="s">
        <v>118</v>
      </c>
      <c r="BN29" s="77" t="s">
        <v>120</v>
      </c>
      <c r="BO29" s="77" t="s">
        <v>119</v>
      </c>
      <c r="BP29" s="77" t="s">
        <v>129</v>
      </c>
      <c r="BQ29" s="77" t="s">
        <v>118</v>
      </c>
      <c r="BR29" s="77" t="s">
        <v>120</v>
      </c>
      <c r="BS29" s="77" t="s">
        <v>119</v>
      </c>
      <c r="BT29" s="77" t="s">
        <v>118</v>
      </c>
      <c r="BU29" s="77" t="s">
        <v>129</v>
      </c>
      <c r="BV29" s="77" t="s">
        <v>128</v>
      </c>
      <c r="BW29" s="77" t="s">
        <v>119</v>
      </c>
      <c r="BX29" s="77" t="s">
        <v>118</v>
      </c>
      <c r="BY29" s="77" t="s">
        <v>128</v>
      </c>
      <c r="BZ29" s="77" t="s">
        <v>128</v>
      </c>
      <c r="CA29" s="77" t="s">
        <v>118</v>
      </c>
      <c r="CB29" s="77" t="s">
        <v>120</v>
      </c>
      <c r="CC29" s="77" t="s">
        <v>118</v>
      </c>
      <c r="CD29" s="77" t="s">
        <v>128</v>
      </c>
      <c r="CE29" s="77" t="s">
        <v>120</v>
      </c>
      <c r="CF29" s="78" t="s">
        <v>128</v>
      </c>
      <c r="CG29" s="78" t="s">
        <v>120</v>
      </c>
      <c r="CH29" s="78" t="s">
        <v>121</v>
      </c>
      <c r="CI29" s="78" t="s">
        <v>116</v>
      </c>
      <c r="CJ29" s="78" t="s">
        <v>116</v>
      </c>
      <c r="CK29" s="78" t="s">
        <v>120</v>
      </c>
      <c r="CL29" s="78" t="s">
        <v>128</v>
      </c>
      <c r="CM29" s="78" t="s">
        <v>120</v>
      </c>
      <c r="CN29" s="79" t="s">
        <v>130</v>
      </c>
      <c r="CO29" s="79" t="s">
        <v>130</v>
      </c>
      <c r="CP29" s="79" t="s">
        <v>130</v>
      </c>
      <c r="CQ29" s="79" t="s">
        <v>123</v>
      </c>
      <c r="CR29" s="79" t="s">
        <v>122</v>
      </c>
      <c r="CS29" s="79" t="s">
        <v>123</v>
      </c>
      <c r="CT29" s="79" t="s">
        <v>131</v>
      </c>
      <c r="CU29" s="79" t="s">
        <v>131</v>
      </c>
      <c r="CV29" s="79" t="s">
        <v>123</v>
      </c>
      <c r="CW29" s="79" t="s">
        <v>123</v>
      </c>
      <c r="CX29" s="79" t="s">
        <v>130</v>
      </c>
      <c r="CY29" s="79" t="s">
        <v>123</v>
      </c>
      <c r="CZ29" s="79" t="s">
        <v>122</v>
      </c>
      <c r="DA29" s="79" t="s">
        <v>130</v>
      </c>
    </row>
    <row r="30" spans="1:105" x14ac:dyDescent="0.15">
      <c r="A30" s="114" t="s">
        <v>240</v>
      </c>
      <c r="B30" s="74" t="s">
        <v>136</v>
      </c>
      <c r="C30" s="74" t="s">
        <v>124</v>
      </c>
      <c r="D30" s="74" t="s">
        <v>125</v>
      </c>
      <c r="E30" s="74" t="s">
        <v>133</v>
      </c>
      <c r="F30" s="75" t="s">
        <v>114</v>
      </c>
      <c r="G30" s="75" t="s">
        <v>109</v>
      </c>
      <c r="H30" s="75" t="s">
        <v>112</v>
      </c>
      <c r="I30" s="75" t="s">
        <v>112</v>
      </c>
      <c r="J30" s="75" t="s">
        <v>109</v>
      </c>
      <c r="K30" s="75" t="s">
        <v>109</v>
      </c>
      <c r="L30" s="75" t="s">
        <v>112</v>
      </c>
      <c r="M30" s="75" t="s">
        <v>112</v>
      </c>
      <c r="N30" s="75" t="s">
        <v>112</v>
      </c>
      <c r="O30" s="75" t="s">
        <v>112</v>
      </c>
      <c r="P30" s="75" t="s">
        <v>112</v>
      </c>
      <c r="Q30" s="75" t="s">
        <v>109</v>
      </c>
      <c r="R30" s="75" t="s">
        <v>135</v>
      </c>
      <c r="S30" s="75" t="s">
        <v>112</v>
      </c>
      <c r="T30" s="75" t="s">
        <v>135</v>
      </c>
      <c r="U30" s="75" t="s">
        <v>113</v>
      </c>
      <c r="V30" s="75" t="s">
        <v>135</v>
      </c>
      <c r="W30" s="75" t="s">
        <v>135</v>
      </c>
      <c r="X30" s="75" t="s">
        <v>114</v>
      </c>
      <c r="Y30" s="75" t="s">
        <v>114</v>
      </c>
      <c r="Z30" s="75" t="s">
        <v>109</v>
      </c>
      <c r="AA30" s="75" t="s">
        <v>112</v>
      </c>
      <c r="AB30" s="75" t="s">
        <v>114</v>
      </c>
      <c r="AC30" s="75" t="s">
        <v>112</v>
      </c>
      <c r="AD30" s="75" t="s">
        <v>112</v>
      </c>
      <c r="AE30" s="76" t="s">
        <v>118</v>
      </c>
      <c r="AF30" s="76" t="s">
        <v>118</v>
      </c>
      <c r="AG30" s="76" t="s">
        <v>118</v>
      </c>
      <c r="AH30" s="76" t="s">
        <v>118</v>
      </c>
      <c r="AI30" s="76" t="s">
        <v>117</v>
      </c>
      <c r="AJ30" s="76" t="s">
        <v>118</v>
      </c>
      <c r="AK30" s="76" t="s">
        <v>118</v>
      </c>
      <c r="AL30" s="76" t="s">
        <v>118</v>
      </c>
      <c r="AM30" s="76" t="s">
        <v>118</v>
      </c>
      <c r="AN30" s="76" t="s">
        <v>116</v>
      </c>
      <c r="AO30" s="76" t="s">
        <v>118</v>
      </c>
      <c r="AP30" s="76" t="s">
        <v>118</v>
      </c>
      <c r="AQ30" s="76" t="s">
        <v>118</v>
      </c>
      <c r="AR30" s="76" t="s">
        <v>118</v>
      </c>
      <c r="AS30" s="76" t="s">
        <v>118</v>
      </c>
      <c r="AT30" s="76" t="s">
        <v>118</v>
      </c>
      <c r="AU30" s="76" t="s">
        <v>118</v>
      </c>
      <c r="AV30" s="76" t="s">
        <v>117</v>
      </c>
      <c r="AW30" s="76" t="s">
        <v>118</v>
      </c>
      <c r="AX30" s="76" t="s">
        <v>118</v>
      </c>
      <c r="AY30" s="76" t="s">
        <v>117</v>
      </c>
      <c r="AZ30" s="76" t="s">
        <v>118</v>
      </c>
      <c r="BA30" s="76" t="s">
        <v>118</v>
      </c>
      <c r="BB30" s="76" t="s">
        <v>118</v>
      </c>
      <c r="BC30" s="76" t="s">
        <v>117</v>
      </c>
      <c r="BD30" s="76" t="s">
        <v>117</v>
      </c>
      <c r="BE30" s="76" t="s">
        <v>116</v>
      </c>
      <c r="BF30" s="76" t="s">
        <v>116</v>
      </c>
      <c r="BG30" s="76" t="s">
        <v>118</v>
      </c>
      <c r="BH30" s="76" t="s">
        <v>117</v>
      </c>
      <c r="BI30" s="76" t="s">
        <v>117</v>
      </c>
      <c r="BJ30" s="76" t="s">
        <v>118</v>
      </c>
      <c r="BK30" s="76" t="s">
        <v>118</v>
      </c>
      <c r="BL30" s="77" t="s">
        <v>118</v>
      </c>
      <c r="BM30" s="77" t="s">
        <v>118</v>
      </c>
      <c r="BN30" s="77" t="s">
        <v>127</v>
      </c>
      <c r="BO30" s="77" t="s">
        <v>128</v>
      </c>
      <c r="BP30" s="77" t="s">
        <v>127</v>
      </c>
      <c r="BQ30" s="77" t="s">
        <v>120</v>
      </c>
      <c r="BR30" s="77" t="s">
        <v>127</v>
      </c>
      <c r="BS30" s="77" t="s">
        <v>120</v>
      </c>
      <c r="BT30" s="77" t="s">
        <v>127</v>
      </c>
      <c r="BU30" s="77" t="s">
        <v>127</v>
      </c>
      <c r="BV30" s="77" t="s">
        <v>120</v>
      </c>
      <c r="BW30" s="77" t="s">
        <v>120</v>
      </c>
      <c r="BX30" s="77" t="s">
        <v>118</v>
      </c>
      <c r="BY30" s="77" t="s">
        <v>120</v>
      </c>
      <c r="BZ30" s="77" t="s">
        <v>127</v>
      </c>
      <c r="CA30" s="77" t="s">
        <v>118</v>
      </c>
      <c r="CB30" s="77" t="s">
        <v>120</v>
      </c>
      <c r="CC30" s="77" t="s">
        <v>118</v>
      </c>
      <c r="CD30" s="77" t="s">
        <v>118</v>
      </c>
      <c r="CE30" s="77" t="s">
        <v>118</v>
      </c>
      <c r="CF30" s="78" t="s">
        <v>120</v>
      </c>
      <c r="CG30" s="78" t="s">
        <v>128</v>
      </c>
      <c r="CH30" s="78" t="s">
        <v>116</v>
      </c>
      <c r="CI30" s="78" t="s">
        <v>128</v>
      </c>
      <c r="CJ30" s="78" t="s">
        <v>120</v>
      </c>
      <c r="CK30" s="78" t="s">
        <v>128</v>
      </c>
      <c r="CL30" s="78" t="s">
        <v>120</v>
      </c>
      <c r="CM30" s="78" t="s">
        <v>120</v>
      </c>
      <c r="CN30" s="79" t="s">
        <v>134</v>
      </c>
      <c r="CO30" s="79" t="s">
        <v>134</v>
      </c>
      <c r="CP30" s="79" t="s">
        <v>134</v>
      </c>
      <c r="CQ30" s="79" t="s">
        <v>134</v>
      </c>
      <c r="CR30" s="79" t="s">
        <v>134</v>
      </c>
      <c r="CS30" s="79" t="s">
        <v>134</v>
      </c>
      <c r="CT30" s="79" t="s">
        <v>134</v>
      </c>
      <c r="CU30" s="79" t="s">
        <v>134</v>
      </c>
      <c r="CV30" s="79" t="s">
        <v>134</v>
      </c>
      <c r="CW30" s="79" t="s">
        <v>123</v>
      </c>
      <c r="CX30" s="79" t="s">
        <v>134</v>
      </c>
      <c r="CY30" s="79" t="s">
        <v>134</v>
      </c>
      <c r="CZ30" s="79" t="s">
        <v>134</v>
      </c>
      <c r="DA30" s="79" t="s">
        <v>134</v>
      </c>
    </row>
    <row r="31" spans="1:105" x14ac:dyDescent="0.15">
      <c r="A31" s="114" t="s">
        <v>241</v>
      </c>
      <c r="B31" s="74" t="s">
        <v>105</v>
      </c>
      <c r="C31" s="74" t="s">
        <v>106</v>
      </c>
      <c r="D31" s="74" t="s">
        <v>107</v>
      </c>
      <c r="E31" s="74" t="s">
        <v>133</v>
      </c>
      <c r="F31" s="75" t="s">
        <v>112</v>
      </c>
      <c r="G31" s="75" t="s">
        <v>113</v>
      </c>
      <c r="H31" s="75" t="s">
        <v>113</v>
      </c>
      <c r="I31" s="75" t="s">
        <v>110</v>
      </c>
      <c r="J31" s="75" t="s">
        <v>109</v>
      </c>
      <c r="K31" s="75" t="s">
        <v>110</v>
      </c>
      <c r="L31" s="75" t="s">
        <v>112</v>
      </c>
      <c r="M31" s="75" t="s">
        <v>135</v>
      </c>
      <c r="N31" s="75" t="s">
        <v>110</v>
      </c>
      <c r="O31" s="75" t="s">
        <v>110</v>
      </c>
      <c r="P31" s="75" t="s">
        <v>110</v>
      </c>
      <c r="Q31" s="75" t="s">
        <v>113</v>
      </c>
      <c r="R31" s="75" t="s">
        <v>110</v>
      </c>
      <c r="S31" s="75" t="s">
        <v>113</v>
      </c>
      <c r="T31" s="75" t="s">
        <v>110</v>
      </c>
      <c r="U31" s="75" t="s">
        <v>112</v>
      </c>
      <c r="V31" s="75" t="s">
        <v>112</v>
      </c>
      <c r="W31" s="75" t="s">
        <v>112</v>
      </c>
      <c r="X31" s="75" t="s">
        <v>110</v>
      </c>
      <c r="Y31" s="75" t="s">
        <v>113</v>
      </c>
      <c r="Z31" s="75" t="s">
        <v>110</v>
      </c>
      <c r="AA31" s="75" t="s">
        <v>113</v>
      </c>
      <c r="AB31" s="75" t="s">
        <v>110</v>
      </c>
      <c r="AC31" s="75" t="s">
        <v>110</v>
      </c>
      <c r="AD31" s="75" t="s">
        <v>113</v>
      </c>
      <c r="AE31" s="76" t="s">
        <v>118</v>
      </c>
      <c r="AF31" s="76" t="s">
        <v>118</v>
      </c>
      <c r="AG31" s="76" t="s">
        <v>118</v>
      </c>
      <c r="AH31" s="76" t="s">
        <v>118</v>
      </c>
      <c r="AI31" s="76" t="s">
        <v>118</v>
      </c>
      <c r="AJ31" s="76" t="s">
        <v>118</v>
      </c>
      <c r="AK31" s="76" t="s">
        <v>118</v>
      </c>
      <c r="AL31" s="76" t="s">
        <v>118</v>
      </c>
      <c r="AM31" s="76" t="s">
        <v>118</v>
      </c>
      <c r="AN31" s="76" t="s">
        <v>118</v>
      </c>
      <c r="AO31" s="76" t="s">
        <v>118</v>
      </c>
      <c r="AP31" s="76" t="s">
        <v>118</v>
      </c>
      <c r="AQ31" s="76" t="s">
        <v>118</v>
      </c>
      <c r="AR31" s="76" t="s">
        <v>118</v>
      </c>
      <c r="AS31" s="76" t="s">
        <v>118</v>
      </c>
      <c r="AT31" s="76" t="s">
        <v>117</v>
      </c>
      <c r="AU31" s="76" t="s">
        <v>118</v>
      </c>
      <c r="AV31" s="76" t="s">
        <v>117</v>
      </c>
      <c r="AW31" s="76" t="s">
        <v>118</v>
      </c>
      <c r="AX31" s="76" t="s">
        <v>117</v>
      </c>
      <c r="AY31" s="76" t="s">
        <v>117</v>
      </c>
      <c r="AZ31" s="76" t="s">
        <v>118</v>
      </c>
      <c r="BA31" s="76" t="s">
        <v>118</v>
      </c>
      <c r="BB31" s="76" t="s">
        <v>118</v>
      </c>
      <c r="BC31" s="76" t="s">
        <v>118</v>
      </c>
      <c r="BD31" s="76" t="s">
        <v>117</v>
      </c>
      <c r="BE31" s="76" t="s">
        <v>118</v>
      </c>
      <c r="BF31" s="76" t="s">
        <v>117</v>
      </c>
      <c r="BG31" s="76" t="s">
        <v>118</v>
      </c>
      <c r="BH31" s="76" t="s">
        <v>117</v>
      </c>
      <c r="BI31" s="76" t="s">
        <v>118</v>
      </c>
      <c r="BJ31" s="76" t="s">
        <v>117</v>
      </c>
      <c r="BK31" s="76" t="s">
        <v>116</v>
      </c>
      <c r="BL31" s="77" t="s">
        <v>119</v>
      </c>
      <c r="BM31" s="77" t="s">
        <v>120</v>
      </c>
      <c r="BN31" s="77" t="s">
        <v>120</v>
      </c>
      <c r="BO31" s="77" t="s">
        <v>117</v>
      </c>
      <c r="BP31" s="77" t="s">
        <v>117</v>
      </c>
      <c r="BQ31" s="77" t="s">
        <v>117</v>
      </c>
      <c r="BR31" s="77" t="s">
        <v>117</v>
      </c>
      <c r="BS31" s="77" t="s">
        <v>120</v>
      </c>
      <c r="BT31" s="77" t="s">
        <v>120</v>
      </c>
      <c r="BU31" s="77" t="s">
        <v>128</v>
      </c>
      <c r="BV31" s="77" t="s">
        <v>120</v>
      </c>
      <c r="BW31" s="77" t="s">
        <v>128</v>
      </c>
      <c r="BX31" s="77" t="s">
        <v>120</v>
      </c>
      <c r="BY31" s="77" t="s">
        <v>120</v>
      </c>
      <c r="BZ31" s="77" t="s">
        <v>120</v>
      </c>
      <c r="CA31" s="77" t="s">
        <v>120</v>
      </c>
      <c r="CB31" s="77" t="s">
        <v>120</v>
      </c>
      <c r="CC31" s="77" t="s">
        <v>128</v>
      </c>
      <c r="CD31" s="77" t="s">
        <v>120</v>
      </c>
      <c r="CE31" s="77" t="s">
        <v>128</v>
      </c>
      <c r="CF31" s="78" t="s">
        <v>116</v>
      </c>
      <c r="CG31" s="78" t="s">
        <v>128</v>
      </c>
      <c r="CH31" s="78" t="s">
        <v>120</v>
      </c>
      <c r="CI31" s="78" t="s">
        <v>120</v>
      </c>
      <c r="CJ31" s="78" t="s">
        <v>121</v>
      </c>
      <c r="CK31" s="78" t="s">
        <v>121</v>
      </c>
      <c r="CL31" s="78" t="s">
        <v>128</v>
      </c>
      <c r="CM31" s="78" t="s">
        <v>116</v>
      </c>
      <c r="CN31" s="79" t="s">
        <v>122</v>
      </c>
      <c r="CO31" s="79" t="s">
        <v>122</v>
      </c>
      <c r="CP31" s="79" t="s">
        <v>122</v>
      </c>
      <c r="CQ31" s="79" t="s">
        <v>134</v>
      </c>
      <c r="CR31" s="79" t="s">
        <v>130</v>
      </c>
      <c r="CS31" s="79" t="s">
        <v>131</v>
      </c>
      <c r="CT31" s="79" t="s">
        <v>131</v>
      </c>
      <c r="CU31" s="79" t="s">
        <v>131</v>
      </c>
      <c r="CV31" s="79" t="s">
        <v>130</v>
      </c>
      <c r="CW31" s="79" t="s">
        <v>130</v>
      </c>
      <c r="CX31" s="79" t="s">
        <v>131</v>
      </c>
      <c r="CY31" s="79" t="s">
        <v>122</v>
      </c>
      <c r="CZ31" s="79" t="s">
        <v>131</v>
      </c>
      <c r="DA31" s="79" t="s">
        <v>123</v>
      </c>
    </row>
    <row r="32" spans="1:105" x14ac:dyDescent="0.15">
      <c r="A32" s="114" t="s">
        <v>242</v>
      </c>
      <c r="B32" s="74" t="s">
        <v>136</v>
      </c>
      <c r="C32" s="74" t="s">
        <v>124</v>
      </c>
      <c r="D32" s="74" t="s">
        <v>107</v>
      </c>
      <c r="E32" s="74" t="s">
        <v>133</v>
      </c>
      <c r="F32" s="75" t="s">
        <v>114</v>
      </c>
      <c r="G32" s="75" t="s">
        <v>110</v>
      </c>
      <c r="H32" s="75" t="s">
        <v>112</v>
      </c>
      <c r="I32" s="75" t="s">
        <v>110</v>
      </c>
      <c r="J32" s="75" t="s">
        <v>110</v>
      </c>
      <c r="K32" s="75" t="s">
        <v>110</v>
      </c>
      <c r="L32" s="75" t="s">
        <v>110</v>
      </c>
      <c r="M32" s="75" t="s">
        <v>113</v>
      </c>
      <c r="N32" s="75" t="s">
        <v>110</v>
      </c>
      <c r="O32" s="75" t="s">
        <v>110</v>
      </c>
      <c r="P32" s="75" t="s">
        <v>110</v>
      </c>
      <c r="Q32" s="75" t="s">
        <v>113</v>
      </c>
      <c r="R32" s="75" t="s">
        <v>110</v>
      </c>
      <c r="S32" s="75" t="s">
        <v>113</v>
      </c>
      <c r="T32" s="75" t="s">
        <v>110</v>
      </c>
      <c r="U32" s="75" t="s">
        <v>110</v>
      </c>
      <c r="V32" s="75" t="s">
        <v>113</v>
      </c>
      <c r="W32" s="75" t="s">
        <v>113</v>
      </c>
      <c r="X32" s="75" t="s">
        <v>110</v>
      </c>
      <c r="Y32" s="75" t="s">
        <v>113</v>
      </c>
      <c r="Z32" s="75" t="s">
        <v>110</v>
      </c>
      <c r="AA32" s="75" t="s">
        <v>110</v>
      </c>
      <c r="AB32" s="75" t="s">
        <v>110</v>
      </c>
      <c r="AC32" s="75" t="s">
        <v>110</v>
      </c>
      <c r="AD32" s="75" t="s">
        <v>113</v>
      </c>
      <c r="AE32" s="76" t="s">
        <v>116</v>
      </c>
      <c r="AF32" s="76" t="s">
        <v>116</v>
      </c>
      <c r="AG32" s="76" t="s">
        <v>116</v>
      </c>
      <c r="AH32" s="76" t="s">
        <v>117</v>
      </c>
      <c r="AI32" s="76" t="s">
        <v>116</v>
      </c>
      <c r="AJ32" s="76" t="s">
        <v>116</v>
      </c>
      <c r="AK32" s="76" t="s">
        <v>116</v>
      </c>
      <c r="AL32" s="76" t="s">
        <v>116</v>
      </c>
      <c r="AM32" s="76" t="s">
        <v>116</v>
      </c>
      <c r="AN32" s="76" t="s">
        <v>117</v>
      </c>
      <c r="AO32" s="76" t="s">
        <v>116</v>
      </c>
      <c r="AP32" s="76" t="s">
        <v>117</v>
      </c>
      <c r="AQ32" s="76" t="s">
        <v>118</v>
      </c>
      <c r="AR32" s="76" t="s">
        <v>116</v>
      </c>
      <c r="AS32" s="76" t="s">
        <v>116</v>
      </c>
      <c r="AT32" s="76" t="s">
        <v>116</v>
      </c>
      <c r="AU32" s="76" t="s">
        <v>116</v>
      </c>
      <c r="AV32" s="76" t="s">
        <v>117</v>
      </c>
      <c r="AW32" s="76" t="s">
        <v>116</v>
      </c>
      <c r="AX32" s="76" t="s">
        <v>116</v>
      </c>
      <c r="AY32" s="76" t="s">
        <v>117</v>
      </c>
      <c r="AZ32" s="76" t="s">
        <v>116</v>
      </c>
      <c r="BA32" s="76" t="s">
        <v>116</v>
      </c>
      <c r="BB32" s="76" t="s">
        <v>117</v>
      </c>
      <c r="BC32" s="76" t="s">
        <v>118</v>
      </c>
      <c r="BD32" s="76" t="s">
        <v>117</v>
      </c>
      <c r="BE32" s="76" t="s">
        <v>117</v>
      </c>
      <c r="BF32" s="76" t="s">
        <v>117</v>
      </c>
      <c r="BG32" s="76" t="s">
        <v>116</v>
      </c>
      <c r="BH32" s="76" t="s">
        <v>116</v>
      </c>
      <c r="BI32" s="76" t="s">
        <v>116</v>
      </c>
      <c r="BJ32" s="76" t="s">
        <v>116</v>
      </c>
      <c r="BK32" s="76" t="s">
        <v>116</v>
      </c>
      <c r="BL32" s="77" t="s">
        <v>119</v>
      </c>
      <c r="BM32" s="77" t="s">
        <v>119</v>
      </c>
      <c r="BN32" s="77" t="s">
        <v>119</v>
      </c>
      <c r="BO32" s="77" t="s">
        <v>127</v>
      </c>
      <c r="BP32" s="77" t="s">
        <v>129</v>
      </c>
      <c r="BQ32" s="77" t="s">
        <v>129</v>
      </c>
      <c r="BR32" s="77" t="s">
        <v>119</v>
      </c>
      <c r="BS32" s="77" t="s">
        <v>120</v>
      </c>
      <c r="BT32" s="77" t="s">
        <v>119</v>
      </c>
      <c r="BU32" s="77" t="s">
        <v>119</v>
      </c>
      <c r="BV32" s="77" t="s">
        <v>119</v>
      </c>
      <c r="BW32" s="77" t="s">
        <v>119</v>
      </c>
      <c r="BX32" s="77" t="s">
        <v>119</v>
      </c>
      <c r="BY32" s="77" t="s">
        <v>119</v>
      </c>
      <c r="BZ32" s="77" t="s">
        <v>119</v>
      </c>
      <c r="CA32" s="77" t="s">
        <v>128</v>
      </c>
      <c r="CB32" s="77" t="s">
        <v>120</v>
      </c>
      <c r="CC32" s="77" t="s">
        <v>127</v>
      </c>
      <c r="CD32" s="77" t="s">
        <v>119</v>
      </c>
      <c r="CE32" s="77" t="s">
        <v>129</v>
      </c>
      <c r="CF32" s="78" t="s">
        <v>116</v>
      </c>
      <c r="CG32" s="78" t="s">
        <v>116</v>
      </c>
      <c r="CH32" s="78" t="s">
        <v>121</v>
      </c>
      <c r="CI32" s="78" t="s">
        <v>116</v>
      </c>
      <c r="CJ32" s="78" t="s">
        <v>121</v>
      </c>
      <c r="CK32" s="78" t="s">
        <v>116</v>
      </c>
      <c r="CL32" s="78" t="s">
        <v>121</v>
      </c>
      <c r="CM32" s="78" t="s">
        <v>116</v>
      </c>
      <c r="CN32" s="79" t="s">
        <v>130</v>
      </c>
      <c r="CO32" s="79" t="s">
        <v>130</v>
      </c>
      <c r="CP32" s="79" t="s">
        <v>130</v>
      </c>
      <c r="CQ32" s="79" t="s">
        <v>130</v>
      </c>
      <c r="CR32" s="79" t="s">
        <v>122</v>
      </c>
      <c r="CS32" s="79" t="s">
        <v>122</v>
      </c>
      <c r="CT32" s="79" t="s">
        <v>110</v>
      </c>
      <c r="CU32" s="79" t="s">
        <v>122</v>
      </c>
      <c r="CV32" s="79" t="s">
        <v>130</v>
      </c>
      <c r="CW32" s="79" t="s">
        <v>122</v>
      </c>
      <c r="CX32" s="79" t="s">
        <v>130</v>
      </c>
      <c r="CY32" s="79" t="s">
        <v>122</v>
      </c>
      <c r="CZ32" s="79" t="s">
        <v>122</v>
      </c>
      <c r="DA32" s="79" t="s">
        <v>122</v>
      </c>
    </row>
    <row r="33" spans="1:105" x14ac:dyDescent="0.15">
      <c r="A33" s="114" t="s">
        <v>243</v>
      </c>
      <c r="B33" s="74" t="s">
        <v>105</v>
      </c>
      <c r="C33" s="74" t="s">
        <v>106</v>
      </c>
      <c r="D33" s="74" t="s">
        <v>132</v>
      </c>
      <c r="E33" s="74" t="s">
        <v>133</v>
      </c>
      <c r="F33" s="75" t="s">
        <v>112</v>
      </c>
      <c r="G33" s="75" t="s">
        <v>113</v>
      </c>
      <c r="H33" s="75" t="s">
        <v>114</v>
      </c>
      <c r="I33" s="75" t="s">
        <v>114</v>
      </c>
      <c r="J33" s="75" t="s">
        <v>114</v>
      </c>
      <c r="K33" s="75" t="s">
        <v>114</v>
      </c>
      <c r="L33" s="75" t="s">
        <v>109</v>
      </c>
      <c r="M33" s="75" t="s">
        <v>114</v>
      </c>
      <c r="N33" s="75" t="s">
        <v>109</v>
      </c>
      <c r="O33" s="75" t="s">
        <v>114</v>
      </c>
      <c r="P33" s="75" t="s">
        <v>109</v>
      </c>
      <c r="Q33" s="75" t="s">
        <v>109</v>
      </c>
      <c r="R33" s="75" t="s">
        <v>110</v>
      </c>
      <c r="S33" s="75" t="s">
        <v>112</v>
      </c>
      <c r="T33" s="75" t="s">
        <v>110</v>
      </c>
      <c r="U33" s="75" t="s">
        <v>113</v>
      </c>
      <c r="V33" s="75" t="s">
        <v>113</v>
      </c>
      <c r="W33" s="75" t="s">
        <v>113</v>
      </c>
      <c r="X33" s="75" t="s">
        <v>135</v>
      </c>
      <c r="Y33" s="75" t="s">
        <v>112</v>
      </c>
      <c r="Z33" s="75" t="s">
        <v>109</v>
      </c>
      <c r="AA33" s="75" t="s">
        <v>114</v>
      </c>
      <c r="AB33" s="75" t="s">
        <v>112</v>
      </c>
      <c r="AC33" s="75" t="s">
        <v>113</v>
      </c>
      <c r="AD33" s="75" t="s">
        <v>114</v>
      </c>
      <c r="AE33" s="76" t="s">
        <v>118</v>
      </c>
      <c r="AF33" s="76" t="s">
        <v>118</v>
      </c>
      <c r="AG33" s="76" t="s">
        <v>118</v>
      </c>
      <c r="AH33" s="76" t="s">
        <v>116</v>
      </c>
      <c r="AI33" s="76" t="s">
        <v>118</v>
      </c>
      <c r="AJ33" s="76" t="s">
        <v>118</v>
      </c>
      <c r="AK33" s="76" t="s">
        <v>117</v>
      </c>
      <c r="AL33" s="76" t="s">
        <v>118</v>
      </c>
      <c r="AM33" s="76" t="s">
        <v>117</v>
      </c>
      <c r="AN33" s="76" t="s">
        <v>118</v>
      </c>
      <c r="AO33" s="76" t="s">
        <v>118</v>
      </c>
      <c r="AP33" s="76" t="s">
        <v>118</v>
      </c>
      <c r="AQ33" s="76" t="s">
        <v>117</v>
      </c>
      <c r="AR33" s="76" t="s">
        <v>117</v>
      </c>
      <c r="AS33" s="76" t="s">
        <v>118</v>
      </c>
      <c r="AT33" s="76" t="s">
        <v>117</v>
      </c>
      <c r="AU33" s="76" t="s">
        <v>118</v>
      </c>
      <c r="AV33" s="76" t="s">
        <v>117</v>
      </c>
      <c r="AW33" s="76" t="s">
        <v>117</v>
      </c>
      <c r="AX33" s="76" t="s">
        <v>117</v>
      </c>
      <c r="AY33" s="76" t="s">
        <v>116</v>
      </c>
      <c r="AZ33" s="76" t="s">
        <v>116</v>
      </c>
      <c r="BA33" s="76" t="s">
        <v>117</v>
      </c>
      <c r="BB33" s="76" t="s">
        <v>118</v>
      </c>
      <c r="BC33" s="76" t="s">
        <v>116</v>
      </c>
      <c r="BD33" s="76" t="s">
        <v>118</v>
      </c>
      <c r="BE33" s="76" t="s">
        <v>118</v>
      </c>
      <c r="BF33" s="76" t="s">
        <v>117</v>
      </c>
      <c r="BG33" s="76" t="s">
        <v>118</v>
      </c>
      <c r="BH33" s="76" t="s">
        <v>116</v>
      </c>
      <c r="BI33" s="76" t="s">
        <v>116</v>
      </c>
      <c r="BJ33" s="76" t="s">
        <v>116</v>
      </c>
      <c r="BK33" s="76" t="s">
        <v>118</v>
      </c>
      <c r="BL33" s="77" t="s">
        <v>119</v>
      </c>
      <c r="BM33" s="77" t="s">
        <v>118</v>
      </c>
      <c r="BN33" s="77" t="s">
        <v>118</v>
      </c>
      <c r="BO33" s="77" t="s">
        <v>120</v>
      </c>
      <c r="BP33" s="77" t="s">
        <v>120</v>
      </c>
      <c r="BQ33" s="77" t="s">
        <v>118</v>
      </c>
      <c r="BR33" s="77" t="s">
        <v>118</v>
      </c>
      <c r="BS33" s="77" t="s">
        <v>117</v>
      </c>
      <c r="BT33" s="77" t="s">
        <v>118</v>
      </c>
      <c r="BU33" s="77" t="s">
        <v>120</v>
      </c>
      <c r="BV33" s="77" t="s">
        <v>117</v>
      </c>
      <c r="BW33" s="77" t="s">
        <v>129</v>
      </c>
      <c r="BX33" s="77" t="s">
        <v>117</v>
      </c>
      <c r="BY33" s="77" t="s">
        <v>120</v>
      </c>
      <c r="BZ33" s="77" t="s">
        <v>118</v>
      </c>
      <c r="CA33" s="77" t="s">
        <v>128</v>
      </c>
      <c r="CB33" s="77" t="s">
        <v>128</v>
      </c>
      <c r="CC33" s="77" t="s">
        <v>119</v>
      </c>
      <c r="CD33" s="77" t="s">
        <v>117</v>
      </c>
      <c r="CE33" s="77" t="s">
        <v>118</v>
      </c>
      <c r="CF33" s="78" t="s">
        <v>120</v>
      </c>
      <c r="CG33" s="78" t="s">
        <v>120</v>
      </c>
      <c r="CH33" s="78" t="s">
        <v>120</v>
      </c>
      <c r="CI33" s="78" t="s">
        <v>116</v>
      </c>
      <c r="CJ33" s="78" t="s">
        <v>120</v>
      </c>
      <c r="CK33" s="78" t="s">
        <v>116</v>
      </c>
      <c r="CL33" s="78" t="s">
        <v>128</v>
      </c>
      <c r="CM33" s="78" t="s">
        <v>120</v>
      </c>
      <c r="CN33" s="79" t="s">
        <v>131</v>
      </c>
      <c r="CO33" s="79" t="s">
        <v>131</v>
      </c>
      <c r="CP33" s="79" t="s">
        <v>134</v>
      </c>
      <c r="CQ33" s="79" t="s">
        <v>131</v>
      </c>
      <c r="CR33" s="79" t="s">
        <v>110</v>
      </c>
      <c r="CS33" s="79" t="s">
        <v>110</v>
      </c>
      <c r="CT33" s="79" t="s">
        <v>110</v>
      </c>
      <c r="CU33" s="79" t="s">
        <v>134</v>
      </c>
      <c r="CV33" s="79" t="s">
        <v>110</v>
      </c>
      <c r="CW33" s="79" t="s">
        <v>131</v>
      </c>
      <c r="CX33" s="79" t="s">
        <v>134</v>
      </c>
      <c r="CY33" s="79" t="s">
        <v>130</v>
      </c>
      <c r="CZ33" s="79" t="s">
        <v>123</v>
      </c>
      <c r="DA33" s="79" t="s">
        <v>130</v>
      </c>
    </row>
    <row r="34" spans="1:105" x14ac:dyDescent="0.15">
      <c r="A34" s="114" t="s">
        <v>244</v>
      </c>
      <c r="B34" s="74" t="s">
        <v>105</v>
      </c>
      <c r="C34" s="74" t="s">
        <v>124</v>
      </c>
      <c r="D34" s="74" t="s">
        <v>107</v>
      </c>
      <c r="E34" s="74" t="s">
        <v>133</v>
      </c>
      <c r="F34" s="75" t="s">
        <v>111</v>
      </c>
      <c r="G34" s="75" t="s">
        <v>135</v>
      </c>
      <c r="H34" s="75" t="s">
        <v>109</v>
      </c>
      <c r="I34" s="75" t="s">
        <v>109</v>
      </c>
      <c r="J34" s="75" t="s">
        <v>111</v>
      </c>
      <c r="K34" s="75" t="s">
        <v>111</v>
      </c>
      <c r="L34" s="75" t="s">
        <v>115</v>
      </c>
      <c r="M34" s="75" t="s">
        <v>111</v>
      </c>
      <c r="N34" s="75" t="s">
        <v>113</v>
      </c>
      <c r="O34" s="75" t="s">
        <v>113</v>
      </c>
      <c r="P34" s="75" t="s">
        <v>109</v>
      </c>
      <c r="Q34" s="75" t="s">
        <v>111</v>
      </c>
      <c r="R34" s="75" t="s">
        <v>112</v>
      </c>
      <c r="S34" s="75" t="s">
        <v>111</v>
      </c>
      <c r="T34" s="75" t="s">
        <v>114</v>
      </c>
      <c r="U34" s="75" t="s">
        <v>115</v>
      </c>
      <c r="V34" s="75" t="s">
        <v>111</v>
      </c>
      <c r="W34" s="75" t="s">
        <v>112</v>
      </c>
      <c r="X34" s="75" t="s">
        <v>109</v>
      </c>
      <c r="Y34" s="75" t="s">
        <v>112</v>
      </c>
      <c r="Z34" s="75" t="s">
        <v>115</v>
      </c>
      <c r="AA34" s="75" t="s">
        <v>111</v>
      </c>
      <c r="AB34" s="75" t="s">
        <v>114</v>
      </c>
      <c r="AC34" s="75" t="s">
        <v>112</v>
      </c>
      <c r="AD34" s="75" t="s">
        <v>111</v>
      </c>
      <c r="AE34" s="76" t="s">
        <v>116</v>
      </c>
      <c r="AF34" s="76" t="s">
        <v>118</v>
      </c>
      <c r="AG34" s="76" t="s">
        <v>117</v>
      </c>
      <c r="AH34" s="76" t="s">
        <v>116</v>
      </c>
      <c r="AI34" s="76" t="s">
        <v>116</v>
      </c>
      <c r="AJ34" s="76" t="s">
        <v>118</v>
      </c>
      <c r="AK34" s="76" t="s">
        <v>116</v>
      </c>
      <c r="AL34" s="76" t="s">
        <v>118</v>
      </c>
      <c r="AM34" s="76" t="s">
        <v>117</v>
      </c>
      <c r="AN34" s="76" t="s">
        <v>116</v>
      </c>
      <c r="AO34" s="76" t="s">
        <v>117</v>
      </c>
      <c r="AP34" s="76" t="s">
        <v>116</v>
      </c>
      <c r="AQ34" s="76" t="s">
        <v>117</v>
      </c>
      <c r="AR34" s="76" t="s">
        <v>116</v>
      </c>
      <c r="AS34" s="76" t="s">
        <v>118</v>
      </c>
      <c r="AT34" s="76" t="s">
        <v>117</v>
      </c>
      <c r="AU34" s="76" t="s">
        <v>118</v>
      </c>
      <c r="AV34" s="76" t="s">
        <v>116</v>
      </c>
      <c r="AW34" s="76" t="s">
        <v>116</v>
      </c>
      <c r="AX34" s="76" t="s">
        <v>117</v>
      </c>
      <c r="AY34" s="76" t="s">
        <v>117</v>
      </c>
      <c r="AZ34" s="76" t="s">
        <v>118</v>
      </c>
      <c r="BA34" s="76" t="s">
        <v>116</v>
      </c>
      <c r="BB34" s="76" t="s">
        <v>117</v>
      </c>
      <c r="BC34" s="76" t="s">
        <v>116</v>
      </c>
      <c r="BD34" s="76" t="s">
        <v>117</v>
      </c>
      <c r="BE34" s="76" t="s">
        <v>116</v>
      </c>
      <c r="BF34" s="76" t="s">
        <v>116</v>
      </c>
      <c r="BG34" s="76" t="s">
        <v>118</v>
      </c>
      <c r="BH34" s="76" t="s">
        <v>117</v>
      </c>
      <c r="BI34" s="76" t="s">
        <v>118</v>
      </c>
      <c r="BJ34" s="76" t="s">
        <v>116</v>
      </c>
      <c r="BK34" s="76" t="s">
        <v>117</v>
      </c>
      <c r="BL34" s="77" t="s">
        <v>127</v>
      </c>
      <c r="BM34" s="77" t="s">
        <v>117</v>
      </c>
      <c r="BN34" s="77" t="s">
        <v>129</v>
      </c>
      <c r="BO34" s="77" t="s">
        <v>128</v>
      </c>
      <c r="BP34" s="77" t="s">
        <v>118</v>
      </c>
      <c r="BQ34" s="77" t="s">
        <v>117</v>
      </c>
      <c r="BR34" s="77" t="s">
        <v>120</v>
      </c>
      <c r="BS34" s="77" t="s">
        <v>117</v>
      </c>
      <c r="BT34" s="77" t="s">
        <v>118</v>
      </c>
      <c r="BU34" s="77" t="s">
        <v>129</v>
      </c>
      <c r="BV34" s="77" t="s">
        <v>120</v>
      </c>
      <c r="BW34" s="77" t="s">
        <v>117</v>
      </c>
      <c r="BX34" s="77" t="s">
        <v>117</v>
      </c>
      <c r="BY34" s="77" t="s">
        <v>120</v>
      </c>
      <c r="BZ34" s="77" t="s">
        <v>120</v>
      </c>
      <c r="CA34" s="77" t="s">
        <v>117</v>
      </c>
      <c r="CB34" s="77" t="s">
        <v>129</v>
      </c>
      <c r="CC34" s="77" t="s">
        <v>128</v>
      </c>
      <c r="CD34" s="77" t="s">
        <v>120</v>
      </c>
      <c r="CE34" s="77" t="s">
        <v>128</v>
      </c>
      <c r="CF34" s="78" t="s">
        <v>116</v>
      </c>
      <c r="CG34" s="78" t="s">
        <v>128</v>
      </c>
      <c r="CH34" s="78" t="s">
        <v>120</v>
      </c>
      <c r="CI34" s="78" t="s">
        <v>128</v>
      </c>
      <c r="CJ34" s="78" t="s">
        <v>128</v>
      </c>
      <c r="CK34" s="78" t="s">
        <v>128</v>
      </c>
      <c r="CL34" s="78" t="s">
        <v>120</v>
      </c>
      <c r="CM34" s="78" t="s">
        <v>120</v>
      </c>
      <c r="CN34" s="79" t="s">
        <v>110</v>
      </c>
      <c r="CO34" s="79" t="s">
        <v>134</v>
      </c>
      <c r="CP34" s="79" t="s">
        <v>110</v>
      </c>
      <c r="CQ34" s="79" t="s">
        <v>134</v>
      </c>
      <c r="CR34" s="79" t="s">
        <v>134</v>
      </c>
      <c r="CS34" s="79" t="s">
        <v>110</v>
      </c>
      <c r="CT34" s="79" t="s">
        <v>134</v>
      </c>
      <c r="CU34" s="79" t="s">
        <v>110</v>
      </c>
      <c r="CV34" s="79" t="s">
        <v>134</v>
      </c>
      <c r="CW34" s="79" t="s">
        <v>134</v>
      </c>
      <c r="CX34" s="79" t="s">
        <v>110</v>
      </c>
      <c r="CY34" s="79" t="s">
        <v>134</v>
      </c>
      <c r="CZ34" s="79" t="s">
        <v>134</v>
      </c>
      <c r="DA34" s="79" t="s">
        <v>110</v>
      </c>
    </row>
    <row r="35" spans="1:105" x14ac:dyDescent="0.15">
      <c r="A35" s="114" t="s">
        <v>245</v>
      </c>
      <c r="B35" s="74" t="s">
        <v>105</v>
      </c>
      <c r="C35" s="74" t="s">
        <v>106</v>
      </c>
      <c r="D35" s="74" t="s">
        <v>107</v>
      </c>
      <c r="E35" s="74" t="s">
        <v>133</v>
      </c>
      <c r="F35" s="75" t="s">
        <v>135</v>
      </c>
      <c r="G35" s="75" t="s">
        <v>110</v>
      </c>
      <c r="H35" s="75" t="s">
        <v>135</v>
      </c>
      <c r="I35" s="75" t="s">
        <v>113</v>
      </c>
      <c r="J35" s="75" t="s">
        <v>109</v>
      </c>
      <c r="K35" s="75" t="s">
        <v>112</v>
      </c>
      <c r="L35" s="75" t="s">
        <v>114</v>
      </c>
      <c r="M35" s="75" t="s">
        <v>112</v>
      </c>
      <c r="N35" s="75" t="s">
        <v>114</v>
      </c>
      <c r="O35" s="75" t="s">
        <v>114</v>
      </c>
      <c r="P35" s="75" t="s">
        <v>114</v>
      </c>
      <c r="Q35" s="75" t="s">
        <v>114</v>
      </c>
      <c r="R35" s="75" t="s">
        <v>113</v>
      </c>
      <c r="S35" s="75" t="s">
        <v>112</v>
      </c>
      <c r="T35" s="75" t="s">
        <v>113</v>
      </c>
      <c r="U35" s="75" t="s">
        <v>113</v>
      </c>
      <c r="V35" s="75" t="s">
        <v>112</v>
      </c>
      <c r="W35" s="75" t="s">
        <v>113</v>
      </c>
      <c r="X35" s="75" t="s">
        <v>109</v>
      </c>
      <c r="Y35" s="75" t="s">
        <v>112</v>
      </c>
      <c r="Z35" s="75" t="s">
        <v>113</v>
      </c>
      <c r="AA35" s="75" t="s">
        <v>135</v>
      </c>
      <c r="AB35" s="75" t="s">
        <v>112</v>
      </c>
      <c r="AC35" s="75" t="s">
        <v>112</v>
      </c>
      <c r="AD35" s="75" t="s">
        <v>112</v>
      </c>
      <c r="AE35" s="76" t="s">
        <v>116</v>
      </c>
      <c r="AF35" s="76" t="s">
        <v>116</v>
      </c>
      <c r="AG35" s="76" t="s">
        <v>116</v>
      </c>
      <c r="AH35" s="76" t="s">
        <v>116</v>
      </c>
      <c r="AI35" s="76" t="s">
        <v>116</v>
      </c>
      <c r="AJ35" s="76" t="s">
        <v>117</v>
      </c>
      <c r="AK35" s="76" t="s">
        <v>116</v>
      </c>
      <c r="AL35" s="76" t="s">
        <v>116</v>
      </c>
      <c r="AM35" s="76" t="s">
        <v>116</v>
      </c>
      <c r="AN35" s="76" t="s">
        <v>117</v>
      </c>
      <c r="AO35" s="76" t="s">
        <v>116</v>
      </c>
      <c r="AP35" s="76" t="s">
        <v>116</v>
      </c>
      <c r="AQ35" s="76" t="s">
        <v>118</v>
      </c>
      <c r="AR35" s="76" t="s">
        <v>116</v>
      </c>
      <c r="AS35" s="76" t="s">
        <v>116</v>
      </c>
      <c r="AT35" s="76" t="s">
        <v>116</v>
      </c>
      <c r="AU35" s="76" t="s">
        <v>116</v>
      </c>
      <c r="AV35" s="76" t="s">
        <v>117</v>
      </c>
      <c r="AW35" s="76" t="s">
        <v>116</v>
      </c>
      <c r="AX35" s="76" t="s">
        <v>116</v>
      </c>
      <c r="AY35" s="76" t="s">
        <v>117</v>
      </c>
      <c r="AZ35" s="76" t="s">
        <v>118</v>
      </c>
      <c r="BA35" s="76" t="s">
        <v>116</v>
      </c>
      <c r="BB35" s="76" t="s">
        <v>116</v>
      </c>
      <c r="BC35" s="76" t="s">
        <v>116</v>
      </c>
      <c r="BD35" s="76" t="s">
        <v>117</v>
      </c>
      <c r="BE35" s="76" t="s">
        <v>117</v>
      </c>
      <c r="BF35" s="76" t="s">
        <v>117</v>
      </c>
      <c r="BG35" s="76" t="s">
        <v>116</v>
      </c>
      <c r="BH35" s="76" t="s">
        <v>117</v>
      </c>
      <c r="BI35" s="76" t="s">
        <v>116</v>
      </c>
      <c r="BJ35" s="76" t="s">
        <v>116</v>
      </c>
      <c r="BK35" s="76" t="s">
        <v>116</v>
      </c>
      <c r="BL35" s="77" t="s">
        <v>118</v>
      </c>
      <c r="BM35" s="77" t="s">
        <v>118</v>
      </c>
      <c r="BN35" s="77" t="s">
        <v>120</v>
      </c>
      <c r="BO35" s="77" t="s">
        <v>120</v>
      </c>
      <c r="BP35" s="77" t="s">
        <v>118</v>
      </c>
      <c r="BQ35" s="77" t="s">
        <v>118</v>
      </c>
      <c r="BR35" s="77" t="s">
        <v>118</v>
      </c>
      <c r="BS35" s="77" t="s">
        <v>120</v>
      </c>
      <c r="BT35" s="77" t="s">
        <v>120</v>
      </c>
      <c r="BU35" s="77" t="s">
        <v>120</v>
      </c>
      <c r="BV35" s="77" t="s">
        <v>118</v>
      </c>
      <c r="BW35" s="77" t="s">
        <v>120</v>
      </c>
      <c r="BX35" s="77" t="s">
        <v>120</v>
      </c>
      <c r="BY35" s="77" t="s">
        <v>118</v>
      </c>
      <c r="BZ35" s="77" t="s">
        <v>118</v>
      </c>
      <c r="CA35" s="77" t="s">
        <v>127</v>
      </c>
      <c r="CB35" s="77" t="s">
        <v>127</v>
      </c>
      <c r="CC35" s="77" t="s">
        <v>120</v>
      </c>
      <c r="CD35" s="77" t="s">
        <v>120</v>
      </c>
      <c r="CE35" s="77" t="s">
        <v>120</v>
      </c>
      <c r="CF35" s="78" t="s">
        <v>120</v>
      </c>
      <c r="CG35" s="78" t="s">
        <v>128</v>
      </c>
      <c r="CH35" s="78" t="s">
        <v>120</v>
      </c>
      <c r="CI35" s="78" t="s">
        <v>128</v>
      </c>
      <c r="CJ35" s="78" t="s">
        <v>128</v>
      </c>
      <c r="CK35" s="78" t="s">
        <v>128</v>
      </c>
      <c r="CL35" s="78" t="s">
        <v>120</v>
      </c>
      <c r="CM35" s="78" t="s">
        <v>120</v>
      </c>
      <c r="CN35" s="79" t="s">
        <v>130</v>
      </c>
      <c r="CO35" s="79" t="s">
        <v>123</v>
      </c>
      <c r="CP35" s="79" t="s">
        <v>123</v>
      </c>
      <c r="CQ35" s="79" t="s">
        <v>130</v>
      </c>
      <c r="CR35" s="79" t="s">
        <v>131</v>
      </c>
      <c r="CS35" s="79" t="s">
        <v>131</v>
      </c>
      <c r="CT35" s="79" t="s">
        <v>130</v>
      </c>
      <c r="CU35" s="79" t="s">
        <v>130</v>
      </c>
      <c r="CV35" s="79" t="s">
        <v>130</v>
      </c>
      <c r="CW35" s="79" t="s">
        <v>123</v>
      </c>
      <c r="CX35" s="79" t="s">
        <v>130</v>
      </c>
      <c r="CY35" s="79" t="s">
        <v>130</v>
      </c>
      <c r="CZ35" s="79" t="s">
        <v>130</v>
      </c>
      <c r="DA35" s="79" t="s">
        <v>123</v>
      </c>
    </row>
    <row r="36" spans="1:105" x14ac:dyDescent="0.15">
      <c r="A36" s="114" t="s">
        <v>246</v>
      </c>
      <c r="B36" s="74" t="s">
        <v>105</v>
      </c>
      <c r="C36" s="74" t="s">
        <v>106</v>
      </c>
      <c r="D36" s="80" t="s">
        <v>107</v>
      </c>
      <c r="E36" s="74" t="s">
        <v>138</v>
      </c>
      <c r="F36" s="75" t="s">
        <v>111</v>
      </c>
      <c r="G36" s="75" t="s">
        <v>112</v>
      </c>
      <c r="H36" s="75" t="s">
        <v>115</v>
      </c>
      <c r="I36" s="75" t="s">
        <v>115</v>
      </c>
      <c r="J36" s="75" t="s">
        <v>115</v>
      </c>
      <c r="K36" s="75" t="s">
        <v>115</v>
      </c>
      <c r="L36" s="75" t="s">
        <v>112</v>
      </c>
      <c r="M36" s="75" t="s">
        <v>111</v>
      </c>
      <c r="N36" s="75" t="s">
        <v>135</v>
      </c>
      <c r="O36" s="75" t="s">
        <v>115</v>
      </c>
      <c r="P36" s="75" t="s">
        <v>114</v>
      </c>
      <c r="Q36" s="75" t="s">
        <v>115</v>
      </c>
      <c r="R36" s="75" t="s">
        <v>114</v>
      </c>
      <c r="S36" s="75" t="s">
        <v>115</v>
      </c>
      <c r="T36" s="75" t="s">
        <v>115</v>
      </c>
      <c r="U36" s="75" t="s">
        <v>115</v>
      </c>
      <c r="V36" s="75" t="s">
        <v>115</v>
      </c>
      <c r="W36" s="75" t="s">
        <v>115</v>
      </c>
      <c r="X36" s="75" t="s">
        <v>111</v>
      </c>
      <c r="Y36" s="75" t="s">
        <v>115</v>
      </c>
      <c r="Z36" s="75" t="s">
        <v>114</v>
      </c>
      <c r="AA36" s="75" t="s">
        <v>109</v>
      </c>
      <c r="AB36" s="75" t="s">
        <v>114</v>
      </c>
      <c r="AC36" s="75" t="s">
        <v>109</v>
      </c>
      <c r="AD36" s="75" t="s">
        <v>111</v>
      </c>
      <c r="AE36" s="76" t="s">
        <v>118</v>
      </c>
      <c r="AF36" s="76" t="s">
        <v>116</v>
      </c>
      <c r="AG36" s="76" t="s">
        <v>116</v>
      </c>
      <c r="AH36" s="76" t="s">
        <v>117</v>
      </c>
      <c r="AI36" s="76" t="s">
        <v>117</v>
      </c>
      <c r="AJ36" s="76" t="s">
        <v>118</v>
      </c>
      <c r="AK36" s="76" t="s">
        <v>116</v>
      </c>
      <c r="AL36" s="76" t="s">
        <v>117</v>
      </c>
      <c r="AM36" s="76" t="s">
        <v>118</v>
      </c>
      <c r="AN36" s="76" t="s">
        <v>116</v>
      </c>
      <c r="AO36" s="76" t="s">
        <v>116</v>
      </c>
      <c r="AP36" s="76" t="s">
        <v>116</v>
      </c>
      <c r="AQ36" s="76" t="s">
        <v>116</v>
      </c>
      <c r="AR36" s="76" t="s">
        <v>118</v>
      </c>
      <c r="AS36" s="76" t="s">
        <v>116</v>
      </c>
      <c r="AT36" s="76" t="s">
        <v>118</v>
      </c>
      <c r="AU36" s="76" t="s">
        <v>117</v>
      </c>
      <c r="AV36" s="76" t="s">
        <v>117</v>
      </c>
      <c r="AW36" s="76" t="s">
        <v>116</v>
      </c>
      <c r="AX36" s="76" t="s">
        <v>117</v>
      </c>
      <c r="AY36" s="76" t="s">
        <v>116</v>
      </c>
      <c r="AZ36" s="76" t="s">
        <v>117</v>
      </c>
      <c r="BA36" s="76" t="s">
        <v>118</v>
      </c>
      <c r="BB36" s="76" t="s">
        <v>117</v>
      </c>
      <c r="BC36" s="76" t="s">
        <v>117</v>
      </c>
      <c r="BD36" s="76" t="s">
        <v>118</v>
      </c>
      <c r="BE36" s="76" t="s">
        <v>116</v>
      </c>
      <c r="BF36" s="76" t="s">
        <v>117</v>
      </c>
      <c r="BG36" s="76" t="s">
        <v>118</v>
      </c>
      <c r="BH36" s="76" t="s">
        <v>116</v>
      </c>
      <c r="BI36" s="76" t="s">
        <v>117</v>
      </c>
      <c r="BJ36" s="76" t="s">
        <v>118</v>
      </c>
      <c r="BK36" s="76" t="s">
        <v>118</v>
      </c>
      <c r="BL36" s="77" t="s">
        <v>129</v>
      </c>
      <c r="BM36" s="77" t="s">
        <v>117</v>
      </c>
      <c r="BN36" s="77" t="s">
        <v>117</v>
      </c>
      <c r="BO36" s="77" t="s">
        <v>128</v>
      </c>
      <c r="BP36" s="77" t="s">
        <v>127</v>
      </c>
      <c r="BQ36" s="77" t="s">
        <v>120</v>
      </c>
      <c r="BR36" s="77" t="s">
        <v>128</v>
      </c>
      <c r="BS36" s="77" t="s">
        <v>120</v>
      </c>
      <c r="BT36" s="77" t="s">
        <v>128</v>
      </c>
      <c r="BU36" s="77" t="s">
        <v>118</v>
      </c>
      <c r="BV36" s="77" t="s">
        <v>119</v>
      </c>
      <c r="BW36" s="77" t="s">
        <v>128</v>
      </c>
      <c r="BX36" s="77" t="s">
        <v>118</v>
      </c>
      <c r="BY36" s="77" t="s">
        <v>118</v>
      </c>
      <c r="BZ36" s="77" t="s">
        <v>118</v>
      </c>
      <c r="CA36" s="77" t="s">
        <v>119</v>
      </c>
      <c r="CB36" s="77" t="s">
        <v>129</v>
      </c>
      <c r="CC36" s="77" t="s">
        <v>128</v>
      </c>
      <c r="CD36" s="77" t="s">
        <v>118</v>
      </c>
      <c r="CE36" s="77" t="s">
        <v>120</v>
      </c>
      <c r="CF36" s="78" t="s">
        <v>120</v>
      </c>
      <c r="CG36" s="78" t="s">
        <v>120</v>
      </c>
      <c r="CH36" s="78" t="s">
        <v>120</v>
      </c>
      <c r="CI36" s="78" t="s">
        <v>120</v>
      </c>
      <c r="CJ36" s="78" t="s">
        <v>128</v>
      </c>
      <c r="CK36" s="78" t="s">
        <v>120</v>
      </c>
      <c r="CL36" s="78" t="s">
        <v>120</v>
      </c>
      <c r="CM36" s="78" t="s">
        <v>120</v>
      </c>
      <c r="CN36" s="79" t="s">
        <v>134</v>
      </c>
      <c r="CO36" s="79" t="s">
        <v>131</v>
      </c>
      <c r="CP36" s="79" t="s">
        <v>131</v>
      </c>
      <c r="CQ36" s="79" t="s">
        <v>134</v>
      </c>
      <c r="CR36" s="79" t="s">
        <v>134</v>
      </c>
      <c r="CS36" s="79" t="s">
        <v>134</v>
      </c>
      <c r="CT36" s="79" t="s">
        <v>110</v>
      </c>
      <c r="CU36" s="79" t="s">
        <v>110</v>
      </c>
      <c r="CV36" s="79" t="s">
        <v>134</v>
      </c>
      <c r="CW36" s="79" t="s">
        <v>110</v>
      </c>
      <c r="CX36" s="79" t="s">
        <v>110</v>
      </c>
      <c r="CY36" s="79" t="s">
        <v>130</v>
      </c>
      <c r="CZ36" s="79" t="s">
        <v>134</v>
      </c>
      <c r="DA36" s="79" t="s">
        <v>110</v>
      </c>
    </row>
    <row r="37" spans="1:105" x14ac:dyDescent="0.15">
      <c r="A37" s="114" t="s">
        <v>247</v>
      </c>
      <c r="B37" s="74" t="s">
        <v>136</v>
      </c>
      <c r="C37" s="74" t="s">
        <v>106</v>
      </c>
      <c r="D37" s="74" t="s">
        <v>107</v>
      </c>
      <c r="E37" s="74" t="s">
        <v>133</v>
      </c>
      <c r="F37" s="75" t="s">
        <v>112</v>
      </c>
      <c r="G37" s="75" t="s">
        <v>113</v>
      </c>
      <c r="H37" s="75" t="s">
        <v>109</v>
      </c>
      <c r="I37" s="75" t="s">
        <v>113</v>
      </c>
      <c r="J37" s="75" t="s">
        <v>111</v>
      </c>
      <c r="K37" s="75" t="s">
        <v>113</v>
      </c>
      <c r="L37" s="75" t="s">
        <v>113</v>
      </c>
      <c r="M37" s="75" t="s">
        <v>114</v>
      </c>
      <c r="N37" s="75" t="s">
        <v>113</v>
      </c>
      <c r="O37" s="75" t="s">
        <v>135</v>
      </c>
      <c r="P37" s="75" t="s">
        <v>110</v>
      </c>
      <c r="Q37" s="75" t="s">
        <v>112</v>
      </c>
      <c r="R37" s="75" t="s">
        <v>114</v>
      </c>
      <c r="S37" s="75" t="s">
        <v>114</v>
      </c>
      <c r="T37" s="75" t="s">
        <v>113</v>
      </c>
      <c r="U37" s="75" t="s">
        <v>110</v>
      </c>
      <c r="V37" s="75" t="s">
        <v>114</v>
      </c>
      <c r="W37" s="75" t="s">
        <v>110</v>
      </c>
      <c r="X37" s="75" t="s">
        <v>113</v>
      </c>
      <c r="Y37" s="75" t="s">
        <v>113</v>
      </c>
      <c r="Z37" s="75" t="s">
        <v>135</v>
      </c>
      <c r="AA37" s="75" t="s">
        <v>110</v>
      </c>
      <c r="AB37" s="75" t="s">
        <v>110</v>
      </c>
      <c r="AC37" s="75" t="s">
        <v>113</v>
      </c>
      <c r="AD37" s="75" t="s">
        <v>114</v>
      </c>
      <c r="AE37" s="76" t="s">
        <v>118</v>
      </c>
      <c r="AF37" s="76" t="s">
        <v>118</v>
      </c>
      <c r="AG37" s="76" t="s">
        <v>118</v>
      </c>
      <c r="AH37" s="76" t="s">
        <v>118</v>
      </c>
      <c r="AI37" s="76" t="s">
        <v>116</v>
      </c>
      <c r="AJ37" s="76" t="s">
        <v>117</v>
      </c>
      <c r="AK37" s="76" t="s">
        <v>118</v>
      </c>
      <c r="AL37" s="76" t="s">
        <v>118</v>
      </c>
      <c r="AM37" s="76" t="s">
        <v>118</v>
      </c>
      <c r="AN37" s="76" t="s">
        <v>117</v>
      </c>
      <c r="AO37" s="76" t="s">
        <v>118</v>
      </c>
      <c r="AP37" s="76" t="s">
        <v>117</v>
      </c>
      <c r="AQ37" s="76" t="s">
        <v>117</v>
      </c>
      <c r="AR37" s="76" t="s">
        <v>117</v>
      </c>
      <c r="AS37" s="76" t="s">
        <v>118</v>
      </c>
      <c r="AT37" s="76" t="s">
        <v>117</v>
      </c>
      <c r="AU37" s="76" t="s">
        <v>118</v>
      </c>
      <c r="AV37" s="76" t="s">
        <v>117</v>
      </c>
      <c r="AW37" s="76" t="s">
        <v>117</v>
      </c>
      <c r="AX37" s="76" t="s">
        <v>118</v>
      </c>
      <c r="AY37" s="76" t="s">
        <v>117</v>
      </c>
      <c r="AZ37" s="76" t="s">
        <v>117</v>
      </c>
      <c r="BA37" s="76" t="s">
        <v>118</v>
      </c>
      <c r="BB37" s="76" t="s">
        <v>118</v>
      </c>
      <c r="BC37" s="76" t="s">
        <v>118</v>
      </c>
      <c r="BD37" s="76" t="s">
        <v>117</v>
      </c>
      <c r="BE37" s="76" t="s">
        <v>117</v>
      </c>
      <c r="BF37" s="76" t="s">
        <v>117</v>
      </c>
      <c r="BG37" s="76" t="s">
        <v>116</v>
      </c>
      <c r="BH37" s="76" t="s">
        <v>117</v>
      </c>
      <c r="BI37" s="76" t="s">
        <v>117</v>
      </c>
      <c r="BJ37" s="76" t="s">
        <v>118</v>
      </c>
      <c r="BK37" s="76" t="s">
        <v>118</v>
      </c>
      <c r="BL37" s="77" t="s">
        <v>118</v>
      </c>
      <c r="BM37" s="77" t="s">
        <v>118</v>
      </c>
      <c r="BN37" s="77" t="s">
        <v>118</v>
      </c>
      <c r="BO37" s="77" t="s">
        <v>120</v>
      </c>
      <c r="BP37" s="77" t="s">
        <v>120</v>
      </c>
      <c r="BQ37" s="77" t="s">
        <v>118</v>
      </c>
      <c r="BR37" s="77" t="s">
        <v>118</v>
      </c>
      <c r="BS37" s="77" t="s">
        <v>120</v>
      </c>
      <c r="BT37" s="77" t="s">
        <v>118</v>
      </c>
      <c r="BU37" s="77" t="s">
        <v>120</v>
      </c>
      <c r="BV37" s="77" t="s">
        <v>118</v>
      </c>
      <c r="BW37" s="77" t="s">
        <v>118</v>
      </c>
      <c r="BX37" s="77" t="s">
        <v>120</v>
      </c>
      <c r="BY37" s="77" t="s">
        <v>118</v>
      </c>
      <c r="BZ37" s="77" t="s">
        <v>118</v>
      </c>
      <c r="CA37" s="77" t="s">
        <v>120</v>
      </c>
      <c r="CB37" s="77" t="s">
        <v>128</v>
      </c>
      <c r="CC37" s="77" t="s">
        <v>118</v>
      </c>
      <c r="CD37" s="77" t="s">
        <v>128</v>
      </c>
      <c r="CE37" s="77" t="s">
        <v>118</v>
      </c>
      <c r="CF37" s="78" t="s">
        <v>116</v>
      </c>
      <c r="CG37" s="78" t="s">
        <v>128</v>
      </c>
      <c r="CH37" s="78" t="s">
        <v>120</v>
      </c>
      <c r="CI37" s="78" t="s">
        <v>128</v>
      </c>
      <c r="CJ37" s="78" t="s">
        <v>128</v>
      </c>
      <c r="CK37" s="78" t="s">
        <v>120</v>
      </c>
      <c r="CL37" s="78" t="s">
        <v>120</v>
      </c>
      <c r="CM37" s="78" t="s">
        <v>120</v>
      </c>
      <c r="CN37" s="79" t="s">
        <v>134</v>
      </c>
      <c r="CO37" s="79" t="s">
        <v>134</v>
      </c>
      <c r="CP37" s="79" t="s">
        <v>134</v>
      </c>
      <c r="CQ37" s="79" t="s">
        <v>110</v>
      </c>
      <c r="CR37" s="79" t="s">
        <v>134</v>
      </c>
      <c r="CS37" s="79" t="s">
        <v>110</v>
      </c>
      <c r="CT37" s="79" t="s">
        <v>131</v>
      </c>
      <c r="CU37" s="79" t="s">
        <v>131</v>
      </c>
      <c r="CV37" s="79" t="s">
        <v>131</v>
      </c>
      <c r="CW37" s="79" t="s">
        <v>130</v>
      </c>
      <c r="CX37" s="79" t="s">
        <v>134</v>
      </c>
      <c r="CY37" s="79" t="s">
        <v>134</v>
      </c>
      <c r="CZ37" s="79" t="s">
        <v>123</v>
      </c>
      <c r="DA37" s="79" t="s">
        <v>134</v>
      </c>
    </row>
    <row r="38" spans="1:105" x14ac:dyDescent="0.15">
      <c r="A38" s="114" t="s">
        <v>248</v>
      </c>
      <c r="B38" s="74" t="s">
        <v>105</v>
      </c>
      <c r="C38" s="74" t="s">
        <v>124</v>
      </c>
      <c r="D38" s="74" t="s">
        <v>107</v>
      </c>
      <c r="E38" s="74" t="s">
        <v>138</v>
      </c>
      <c r="F38" s="75" t="s">
        <v>112</v>
      </c>
      <c r="G38" s="75" t="s">
        <v>110</v>
      </c>
      <c r="H38" s="75" t="s">
        <v>110</v>
      </c>
      <c r="I38" s="75" t="s">
        <v>110</v>
      </c>
      <c r="J38" s="75" t="s">
        <v>112</v>
      </c>
      <c r="K38" s="75" t="s">
        <v>113</v>
      </c>
      <c r="L38" s="75" t="s">
        <v>113</v>
      </c>
      <c r="M38" s="75" t="s">
        <v>112</v>
      </c>
      <c r="N38" s="75" t="s">
        <v>110</v>
      </c>
      <c r="O38" s="75" t="s">
        <v>110</v>
      </c>
      <c r="P38" s="75" t="s">
        <v>113</v>
      </c>
      <c r="Q38" s="75" t="s">
        <v>114</v>
      </c>
      <c r="R38" s="75" t="s">
        <v>110</v>
      </c>
      <c r="S38" s="75" t="s">
        <v>112</v>
      </c>
      <c r="T38" s="75" t="s">
        <v>110</v>
      </c>
      <c r="U38" s="75" t="s">
        <v>113</v>
      </c>
      <c r="V38" s="75" t="s">
        <v>112</v>
      </c>
      <c r="W38" s="75" t="s">
        <v>113</v>
      </c>
      <c r="X38" s="75" t="s">
        <v>114</v>
      </c>
      <c r="Y38" s="75" t="s">
        <v>113</v>
      </c>
      <c r="Z38" s="75" t="s">
        <v>110</v>
      </c>
      <c r="AA38" s="75" t="s">
        <v>110</v>
      </c>
      <c r="AB38" s="75" t="s">
        <v>110</v>
      </c>
      <c r="AC38" s="75" t="s">
        <v>113</v>
      </c>
      <c r="AD38" s="75" t="s">
        <v>113</v>
      </c>
      <c r="AE38" s="76" t="s">
        <v>118</v>
      </c>
      <c r="AF38" s="76" t="s">
        <v>116</v>
      </c>
      <c r="AG38" s="76" t="s">
        <v>117</v>
      </c>
      <c r="AH38" s="76" t="s">
        <v>118</v>
      </c>
      <c r="AI38" s="76" t="s">
        <v>117</v>
      </c>
      <c r="AJ38" s="76" t="s">
        <v>118</v>
      </c>
      <c r="AK38" s="76" t="s">
        <v>117</v>
      </c>
      <c r="AL38" s="76" t="s">
        <v>118</v>
      </c>
      <c r="AM38" s="76" t="s">
        <v>118</v>
      </c>
      <c r="AN38" s="76" t="s">
        <v>116</v>
      </c>
      <c r="AO38" s="76" t="s">
        <v>118</v>
      </c>
      <c r="AP38" s="76" t="s">
        <v>117</v>
      </c>
      <c r="AQ38" s="76" t="s">
        <v>116</v>
      </c>
      <c r="AR38" s="76" t="s">
        <v>117</v>
      </c>
      <c r="AS38" s="76" t="s">
        <v>116</v>
      </c>
      <c r="AT38" s="76" t="s">
        <v>118</v>
      </c>
      <c r="AU38" s="76" t="s">
        <v>118</v>
      </c>
      <c r="AV38" s="76" t="s">
        <v>117</v>
      </c>
      <c r="AW38" s="76" t="s">
        <v>118</v>
      </c>
      <c r="AX38" s="76" t="s">
        <v>116</v>
      </c>
      <c r="AY38" s="76" t="s">
        <v>118</v>
      </c>
      <c r="AZ38" s="76" t="s">
        <v>118</v>
      </c>
      <c r="BA38" s="76" t="s">
        <v>118</v>
      </c>
      <c r="BB38" s="76" t="s">
        <v>117</v>
      </c>
      <c r="BC38" s="76" t="s">
        <v>118</v>
      </c>
      <c r="BD38" s="76" t="s">
        <v>118</v>
      </c>
      <c r="BE38" s="76" t="s">
        <v>118</v>
      </c>
      <c r="BF38" s="76" t="s">
        <v>117</v>
      </c>
      <c r="BG38" s="76" t="s">
        <v>118</v>
      </c>
      <c r="BH38" s="76" t="s">
        <v>116</v>
      </c>
      <c r="BI38" s="76" t="s">
        <v>118</v>
      </c>
      <c r="BJ38" s="76" t="s">
        <v>117</v>
      </c>
      <c r="BK38" s="76" t="s">
        <v>118</v>
      </c>
      <c r="BL38" s="77" t="s">
        <v>119</v>
      </c>
      <c r="BM38" s="77" t="s">
        <v>118</v>
      </c>
      <c r="BN38" s="77" t="s">
        <v>120</v>
      </c>
      <c r="BO38" s="77" t="s">
        <v>120</v>
      </c>
      <c r="BP38" s="77" t="s">
        <v>120</v>
      </c>
      <c r="BQ38" s="77" t="s">
        <v>120</v>
      </c>
      <c r="BR38" s="77" t="s">
        <v>118</v>
      </c>
      <c r="BS38" s="77" t="s">
        <v>118</v>
      </c>
      <c r="BT38" s="77" t="s">
        <v>128</v>
      </c>
      <c r="BU38" s="77" t="s">
        <v>120</v>
      </c>
      <c r="BV38" s="77" t="s">
        <v>118</v>
      </c>
      <c r="BW38" s="77" t="s">
        <v>128</v>
      </c>
      <c r="BX38" s="77" t="s">
        <v>120</v>
      </c>
      <c r="BY38" s="77" t="s">
        <v>120</v>
      </c>
      <c r="BZ38" s="77" t="s">
        <v>118</v>
      </c>
      <c r="CA38" s="77" t="s">
        <v>128</v>
      </c>
      <c r="CB38" s="77" t="s">
        <v>128</v>
      </c>
      <c r="CC38" s="77" t="s">
        <v>120</v>
      </c>
      <c r="CD38" s="77" t="s">
        <v>128</v>
      </c>
      <c r="CE38" s="77" t="s">
        <v>128</v>
      </c>
      <c r="CF38" s="78" t="s">
        <v>120</v>
      </c>
      <c r="CG38" s="78" t="s">
        <v>128</v>
      </c>
      <c r="CH38" s="78" t="s">
        <v>116</v>
      </c>
      <c r="CI38" s="78" t="s">
        <v>120</v>
      </c>
      <c r="CJ38" s="78" t="s">
        <v>128</v>
      </c>
      <c r="CK38" s="78" t="s">
        <v>121</v>
      </c>
      <c r="CL38" s="78" t="s">
        <v>120</v>
      </c>
      <c r="CM38" s="78" t="s">
        <v>120</v>
      </c>
      <c r="CN38" s="79" t="s">
        <v>134</v>
      </c>
      <c r="CO38" s="79" t="s">
        <v>123</v>
      </c>
      <c r="CP38" s="79" t="s">
        <v>130</v>
      </c>
      <c r="CQ38" s="79" t="s">
        <v>134</v>
      </c>
      <c r="CR38" s="79" t="s">
        <v>131</v>
      </c>
      <c r="CS38" s="79" t="s">
        <v>134</v>
      </c>
      <c r="CT38" s="79" t="s">
        <v>131</v>
      </c>
      <c r="CU38" s="79" t="s">
        <v>134</v>
      </c>
      <c r="CV38" s="79" t="s">
        <v>130</v>
      </c>
      <c r="CW38" s="79" t="s">
        <v>130</v>
      </c>
      <c r="CX38" s="79" t="s">
        <v>134</v>
      </c>
      <c r="CY38" s="79" t="s">
        <v>134</v>
      </c>
      <c r="CZ38" s="79" t="s">
        <v>130</v>
      </c>
      <c r="DA38" s="79" t="s">
        <v>123</v>
      </c>
    </row>
    <row r="39" spans="1:105" x14ac:dyDescent="0.15">
      <c r="A39" s="114" t="s">
        <v>249</v>
      </c>
      <c r="B39" s="74" t="s">
        <v>136</v>
      </c>
      <c r="C39" s="74" t="s">
        <v>124</v>
      </c>
      <c r="D39" s="74" t="s">
        <v>125</v>
      </c>
      <c r="E39" s="74" t="s">
        <v>126</v>
      </c>
      <c r="F39" s="75" t="s">
        <v>114</v>
      </c>
      <c r="G39" s="75" t="s">
        <v>110</v>
      </c>
      <c r="H39" s="75" t="s">
        <v>113</v>
      </c>
      <c r="I39" s="75" t="s">
        <v>112</v>
      </c>
      <c r="J39" s="75" t="s">
        <v>114</v>
      </c>
      <c r="K39" s="75" t="s">
        <v>112</v>
      </c>
      <c r="L39" s="75" t="s">
        <v>113</v>
      </c>
      <c r="M39" s="75" t="s">
        <v>113</v>
      </c>
      <c r="N39" s="75" t="s">
        <v>110</v>
      </c>
      <c r="O39" s="75" t="s">
        <v>135</v>
      </c>
      <c r="P39" s="75" t="s">
        <v>112</v>
      </c>
      <c r="Q39" s="75" t="s">
        <v>112</v>
      </c>
      <c r="R39" s="75" t="s">
        <v>109</v>
      </c>
      <c r="S39" s="75" t="s">
        <v>114</v>
      </c>
      <c r="T39" s="75" t="s">
        <v>110</v>
      </c>
      <c r="U39" s="75" t="s">
        <v>109</v>
      </c>
      <c r="V39" s="75" t="s">
        <v>112</v>
      </c>
      <c r="W39" s="75" t="s">
        <v>113</v>
      </c>
      <c r="X39" s="75" t="s">
        <v>115</v>
      </c>
      <c r="Y39" s="75" t="s">
        <v>113</v>
      </c>
      <c r="Z39" s="75" t="s">
        <v>113</v>
      </c>
      <c r="AA39" s="75" t="s">
        <v>135</v>
      </c>
      <c r="AB39" s="75" t="s">
        <v>113</v>
      </c>
      <c r="AC39" s="75" t="s">
        <v>113</v>
      </c>
      <c r="AD39" s="75" t="s">
        <v>113</v>
      </c>
      <c r="AE39" s="76" t="s">
        <v>116</v>
      </c>
      <c r="AF39" s="76" t="s">
        <v>116</v>
      </c>
      <c r="AG39" s="76" t="s">
        <v>116</v>
      </c>
      <c r="AH39" s="76" t="s">
        <v>117</v>
      </c>
      <c r="AI39" s="76" t="s">
        <v>116</v>
      </c>
      <c r="AJ39" s="76" t="s">
        <v>118</v>
      </c>
      <c r="AK39" s="76" t="s">
        <v>118</v>
      </c>
      <c r="AL39" s="76" t="s">
        <v>118</v>
      </c>
      <c r="AM39" s="76" t="s">
        <v>118</v>
      </c>
      <c r="AN39" s="76" t="s">
        <v>118</v>
      </c>
      <c r="AO39" s="76" t="s">
        <v>116</v>
      </c>
      <c r="AP39" s="76" t="s">
        <v>118</v>
      </c>
      <c r="AQ39" s="76" t="s">
        <v>118</v>
      </c>
      <c r="AR39" s="76" t="s">
        <v>117</v>
      </c>
      <c r="AS39" s="76" t="s">
        <v>116</v>
      </c>
      <c r="AT39" s="76" t="s">
        <v>118</v>
      </c>
      <c r="AU39" s="76" t="s">
        <v>116</v>
      </c>
      <c r="AV39" s="76" t="s">
        <v>117</v>
      </c>
      <c r="AW39" s="76" t="s">
        <v>117</v>
      </c>
      <c r="AX39" s="76" t="s">
        <v>116</v>
      </c>
      <c r="AY39" s="76" t="s">
        <v>117</v>
      </c>
      <c r="AZ39" s="76" t="s">
        <v>117</v>
      </c>
      <c r="BA39" s="76" t="s">
        <v>117</v>
      </c>
      <c r="BB39" s="76" t="s">
        <v>118</v>
      </c>
      <c r="BC39" s="76" t="s">
        <v>118</v>
      </c>
      <c r="BD39" s="76" t="s">
        <v>117</v>
      </c>
      <c r="BE39" s="76" t="s">
        <v>117</v>
      </c>
      <c r="BF39" s="76" t="s">
        <v>117</v>
      </c>
      <c r="BG39" s="76" t="s">
        <v>116</v>
      </c>
      <c r="BH39" s="76" t="s">
        <v>117</v>
      </c>
      <c r="BI39" s="76" t="s">
        <v>118</v>
      </c>
      <c r="BJ39" s="76" t="s">
        <v>118</v>
      </c>
      <c r="BK39" s="76" t="s">
        <v>116</v>
      </c>
      <c r="BL39" s="77" t="s">
        <v>119</v>
      </c>
      <c r="BM39" s="77" t="s">
        <v>119</v>
      </c>
      <c r="BN39" s="77" t="s">
        <v>120</v>
      </c>
      <c r="BO39" s="77" t="s">
        <v>118</v>
      </c>
      <c r="BP39" s="77" t="s">
        <v>119</v>
      </c>
      <c r="BQ39" s="77" t="s">
        <v>119</v>
      </c>
      <c r="BR39" s="77" t="s">
        <v>119</v>
      </c>
      <c r="BS39" s="77" t="s">
        <v>118</v>
      </c>
      <c r="BT39" s="77" t="s">
        <v>120</v>
      </c>
      <c r="BU39" s="77" t="s">
        <v>119</v>
      </c>
      <c r="BV39" s="77" t="s">
        <v>119</v>
      </c>
      <c r="BW39" s="77" t="s">
        <v>119</v>
      </c>
      <c r="BX39" s="77" t="s">
        <v>119</v>
      </c>
      <c r="BY39" s="77" t="s">
        <v>118</v>
      </c>
      <c r="BZ39" s="77" t="s">
        <v>119</v>
      </c>
      <c r="CA39" s="77" t="s">
        <v>120</v>
      </c>
      <c r="CB39" s="77" t="s">
        <v>120</v>
      </c>
      <c r="CC39" s="77" t="s">
        <v>120</v>
      </c>
      <c r="CD39" s="77" t="s">
        <v>120</v>
      </c>
      <c r="CE39" s="77" t="s">
        <v>119</v>
      </c>
      <c r="CF39" s="78" t="s">
        <v>120</v>
      </c>
      <c r="CG39" s="78" t="s">
        <v>121</v>
      </c>
      <c r="CH39" s="78" t="s">
        <v>116</v>
      </c>
      <c r="CI39" s="78" t="s">
        <v>128</v>
      </c>
      <c r="CJ39" s="78" t="s">
        <v>116</v>
      </c>
      <c r="CK39" s="78" t="s">
        <v>128</v>
      </c>
      <c r="CL39" s="78" t="s">
        <v>120</v>
      </c>
      <c r="CM39" s="78" t="s">
        <v>120</v>
      </c>
      <c r="CN39" s="79" t="s">
        <v>134</v>
      </c>
      <c r="CO39" s="79" t="s">
        <v>123</v>
      </c>
      <c r="CP39" s="79" t="s">
        <v>130</v>
      </c>
      <c r="CQ39" s="79" t="s">
        <v>130</v>
      </c>
      <c r="CR39" s="79" t="s">
        <v>131</v>
      </c>
      <c r="CS39" s="79" t="s">
        <v>131</v>
      </c>
      <c r="CT39" s="79" t="s">
        <v>123</v>
      </c>
      <c r="CU39" s="79" t="s">
        <v>110</v>
      </c>
      <c r="CV39" s="79" t="s">
        <v>131</v>
      </c>
      <c r="CW39" s="79" t="s">
        <v>131</v>
      </c>
      <c r="CX39" s="79" t="s">
        <v>130</v>
      </c>
      <c r="CY39" s="79" t="s">
        <v>123</v>
      </c>
      <c r="CZ39" s="79" t="s">
        <v>123</v>
      </c>
      <c r="DA39" s="79" t="s">
        <v>123</v>
      </c>
    </row>
    <row r="40" spans="1:105" x14ac:dyDescent="0.15">
      <c r="A40" s="114" t="s">
        <v>250</v>
      </c>
      <c r="B40" s="74" t="s">
        <v>136</v>
      </c>
      <c r="C40" s="74" t="s">
        <v>124</v>
      </c>
      <c r="D40" s="74" t="s">
        <v>107</v>
      </c>
      <c r="E40" s="80" t="s">
        <v>138</v>
      </c>
      <c r="F40" s="75" t="s">
        <v>135</v>
      </c>
      <c r="G40" s="75" t="s">
        <v>113</v>
      </c>
      <c r="H40" s="75" t="s">
        <v>113</v>
      </c>
      <c r="I40" s="75" t="s">
        <v>113</v>
      </c>
      <c r="J40" s="75" t="s">
        <v>112</v>
      </c>
      <c r="K40" s="75" t="s">
        <v>110</v>
      </c>
      <c r="L40" s="75" t="s">
        <v>110</v>
      </c>
      <c r="M40" s="75" t="s">
        <v>114</v>
      </c>
      <c r="N40" s="75" t="s">
        <v>110</v>
      </c>
      <c r="O40" s="75" t="s">
        <v>113</v>
      </c>
      <c r="P40" s="75" t="s">
        <v>110</v>
      </c>
      <c r="Q40" s="75" t="s">
        <v>110</v>
      </c>
      <c r="R40" s="75" t="s">
        <v>110</v>
      </c>
      <c r="S40" s="75" t="s">
        <v>110</v>
      </c>
      <c r="T40" s="75" t="s">
        <v>110</v>
      </c>
      <c r="U40" s="75" t="s">
        <v>110</v>
      </c>
      <c r="V40" s="75" t="s">
        <v>135</v>
      </c>
      <c r="W40" s="75" t="s">
        <v>110</v>
      </c>
      <c r="X40" s="75" t="s">
        <v>109</v>
      </c>
      <c r="Y40" s="75" t="s">
        <v>109</v>
      </c>
      <c r="Z40" s="75" t="s">
        <v>110</v>
      </c>
      <c r="AA40" s="75" t="s">
        <v>114</v>
      </c>
      <c r="AB40" s="75" t="s">
        <v>110</v>
      </c>
      <c r="AC40" s="75" t="s">
        <v>110</v>
      </c>
      <c r="AD40" s="75" t="s">
        <v>135</v>
      </c>
      <c r="AE40" s="76" t="s">
        <v>118</v>
      </c>
      <c r="AF40" s="76" t="s">
        <v>116</v>
      </c>
      <c r="AG40" s="76" t="s">
        <v>116</v>
      </c>
      <c r="AH40" s="76" t="s">
        <v>117</v>
      </c>
      <c r="AI40" s="76" t="s">
        <v>117</v>
      </c>
      <c r="AJ40" s="76" t="s">
        <v>117</v>
      </c>
      <c r="AK40" s="76" t="s">
        <v>117</v>
      </c>
      <c r="AL40" s="76" t="s">
        <v>116</v>
      </c>
      <c r="AM40" s="76" t="s">
        <v>116</v>
      </c>
      <c r="AN40" s="76" t="s">
        <v>118</v>
      </c>
      <c r="AO40" s="76" t="s">
        <v>116</v>
      </c>
      <c r="AP40" s="76" t="s">
        <v>118</v>
      </c>
      <c r="AQ40" s="76" t="s">
        <v>116</v>
      </c>
      <c r="AR40" s="76" t="s">
        <v>117</v>
      </c>
      <c r="AS40" s="76" t="s">
        <v>116</v>
      </c>
      <c r="AT40" s="76" t="s">
        <v>118</v>
      </c>
      <c r="AU40" s="76" t="s">
        <v>116</v>
      </c>
      <c r="AV40" s="76" t="s">
        <v>118</v>
      </c>
      <c r="AW40" s="76" t="s">
        <v>117</v>
      </c>
      <c r="AX40" s="76" t="s">
        <v>116</v>
      </c>
      <c r="AY40" s="76" t="s">
        <v>118</v>
      </c>
      <c r="AZ40" s="76" t="s">
        <v>117</v>
      </c>
      <c r="BA40" s="76" t="s">
        <v>117</v>
      </c>
      <c r="BB40" s="76" t="s">
        <v>118</v>
      </c>
      <c r="BC40" s="76" t="s">
        <v>118</v>
      </c>
      <c r="BD40" s="76" t="s">
        <v>118</v>
      </c>
      <c r="BE40" s="76" t="s">
        <v>116</v>
      </c>
      <c r="BF40" s="76" t="s">
        <v>118</v>
      </c>
      <c r="BG40" s="76" t="s">
        <v>116</v>
      </c>
      <c r="BH40" s="76" t="s">
        <v>117</v>
      </c>
      <c r="BI40" s="76" t="s">
        <v>118</v>
      </c>
      <c r="BJ40" s="76" t="s">
        <v>117</v>
      </c>
      <c r="BK40" s="76" t="s">
        <v>116</v>
      </c>
      <c r="BL40" s="77" t="s">
        <v>118</v>
      </c>
      <c r="BM40" s="77" t="s">
        <v>120</v>
      </c>
      <c r="BN40" s="77" t="s">
        <v>118</v>
      </c>
      <c r="BO40" s="77" t="s">
        <v>120</v>
      </c>
      <c r="BP40" s="77" t="s">
        <v>118</v>
      </c>
      <c r="BQ40" s="77" t="s">
        <v>118</v>
      </c>
      <c r="BR40" s="77" t="s">
        <v>118</v>
      </c>
      <c r="BS40" s="77" t="s">
        <v>118</v>
      </c>
      <c r="BT40" s="77" t="s">
        <v>118</v>
      </c>
      <c r="BU40" s="77" t="s">
        <v>128</v>
      </c>
      <c r="BV40" s="77" t="s">
        <v>118</v>
      </c>
      <c r="BW40" s="77" t="s">
        <v>118</v>
      </c>
      <c r="BX40" s="77" t="s">
        <v>118</v>
      </c>
      <c r="BY40" s="77" t="s">
        <v>118</v>
      </c>
      <c r="BZ40" s="77" t="s">
        <v>118</v>
      </c>
      <c r="CA40" s="77" t="s">
        <v>120</v>
      </c>
      <c r="CB40" s="77" t="s">
        <v>120</v>
      </c>
      <c r="CC40" s="77" t="s">
        <v>118</v>
      </c>
      <c r="CD40" s="77" t="s">
        <v>118</v>
      </c>
      <c r="CE40" s="77" t="s">
        <v>118</v>
      </c>
      <c r="CF40" s="78" t="s">
        <v>116</v>
      </c>
      <c r="CG40" s="78" t="s">
        <v>128</v>
      </c>
      <c r="CH40" s="78" t="s">
        <v>120</v>
      </c>
      <c r="CI40" s="78" t="s">
        <v>128</v>
      </c>
      <c r="CJ40" s="78" t="s">
        <v>121</v>
      </c>
      <c r="CK40" s="78" t="s">
        <v>128</v>
      </c>
      <c r="CL40" s="78" t="s">
        <v>120</v>
      </c>
      <c r="CM40" s="78" t="s">
        <v>120</v>
      </c>
      <c r="CN40" s="79" t="s">
        <v>134</v>
      </c>
      <c r="CO40" s="79" t="s">
        <v>130</v>
      </c>
      <c r="CP40" s="79" t="s">
        <v>130</v>
      </c>
      <c r="CQ40" s="79" t="s">
        <v>134</v>
      </c>
      <c r="CR40" s="79" t="s">
        <v>134</v>
      </c>
      <c r="CS40" s="79" t="s">
        <v>110</v>
      </c>
      <c r="CT40" s="79" t="s">
        <v>130</v>
      </c>
      <c r="CU40" s="79" t="s">
        <v>134</v>
      </c>
      <c r="CV40" s="79" t="s">
        <v>131</v>
      </c>
      <c r="CW40" s="79" t="s">
        <v>131</v>
      </c>
      <c r="CX40" s="79" t="s">
        <v>123</v>
      </c>
      <c r="CY40" s="79" t="s">
        <v>134</v>
      </c>
      <c r="CZ40" s="79" t="s">
        <v>123</v>
      </c>
      <c r="DA40" s="79" t="s">
        <v>130</v>
      </c>
    </row>
    <row r="41" spans="1:105" x14ac:dyDescent="0.15">
      <c r="A41" s="114" t="s">
        <v>251</v>
      </c>
      <c r="B41" s="74" t="s">
        <v>136</v>
      </c>
      <c r="C41" s="74" t="s">
        <v>124</v>
      </c>
      <c r="D41" s="74" t="s">
        <v>107</v>
      </c>
      <c r="E41" s="74" t="s">
        <v>126</v>
      </c>
      <c r="F41" s="75" t="s">
        <v>112</v>
      </c>
      <c r="G41" s="75" t="s">
        <v>113</v>
      </c>
      <c r="H41" s="75" t="s">
        <v>113</v>
      </c>
      <c r="I41" s="75" t="s">
        <v>113</v>
      </c>
      <c r="J41" s="75" t="s">
        <v>113</v>
      </c>
      <c r="K41" s="75" t="s">
        <v>113</v>
      </c>
      <c r="L41" s="75" t="s">
        <v>113</v>
      </c>
      <c r="M41" s="75" t="s">
        <v>113</v>
      </c>
      <c r="N41" s="75" t="s">
        <v>113</v>
      </c>
      <c r="O41" s="75" t="s">
        <v>113</v>
      </c>
      <c r="P41" s="75" t="s">
        <v>113</v>
      </c>
      <c r="Q41" s="75" t="s">
        <v>135</v>
      </c>
      <c r="R41" s="75" t="s">
        <v>113</v>
      </c>
      <c r="S41" s="75" t="s">
        <v>135</v>
      </c>
      <c r="T41" s="75" t="s">
        <v>110</v>
      </c>
      <c r="U41" s="75" t="s">
        <v>113</v>
      </c>
      <c r="V41" s="75" t="s">
        <v>113</v>
      </c>
      <c r="W41" s="75" t="s">
        <v>113</v>
      </c>
      <c r="X41" s="75" t="s">
        <v>113</v>
      </c>
      <c r="Y41" s="75" t="s">
        <v>114</v>
      </c>
      <c r="Z41" s="75" t="s">
        <v>113</v>
      </c>
      <c r="AA41" s="75" t="s">
        <v>114</v>
      </c>
      <c r="AB41" s="75" t="s">
        <v>135</v>
      </c>
      <c r="AC41" s="75" t="s">
        <v>114</v>
      </c>
      <c r="AD41" s="75" t="s">
        <v>114</v>
      </c>
      <c r="AE41" s="76" t="s">
        <v>118</v>
      </c>
      <c r="AF41" s="76" t="s">
        <v>118</v>
      </c>
      <c r="AG41" s="76" t="s">
        <v>116</v>
      </c>
      <c r="AH41" s="76" t="s">
        <v>116</v>
      </c>
      <c r="AI41" s="76" t="s">
        <v>116</v>
      </c>
      <c r="AJ41" s="76" t="s">
        <v>118</v>
      </c>
      <c r="AK41" s="76" t="s">
        <v>118</v>
      </c>
      <c r="AL41" s="76" t="s">
        <v>118</v>
      </c>
      <c r="AM41" s="76" t="s">
        <v>118</v>
      </c>
      <c r="AN41" s="76" t="s">
        <v>118</v>
      </c>
      <c r="AO41" s="76" t="s">
        <v>118</v>
      </c>
      <c r="AP41" s="76" t="s">
        <v>117</v>
      </c>
      <c r="AQ41" s="76" t="s">
        <v>116</v>
      </c>
      <c r="AR41" s="76" t="s">
        <v>117</v>
      </c>
      <c r="AS41" s="76" t="s">
        <v>116</v>
      </c>
      <c r="AT41" s="76" t="s">
        <v>116</v>
      </c>
      <c r="AU41" s="76" t="s">
        <v>116</v>
      </c>
      <c r="AV41" s="76" t="s">
        <v>117</v>
      </c>
      <c r="AW41" s="76" t="s">
        <v>117</v>
      </c>
      <c r="AX41" s="76" t="s">
        <v>117</v>
      </c>
      <c r="AY41" s="76" t="s">
        <v>117</v>
      </c>
      <c r="AZ41" s="76" t="s">
        <v>117</v>
      </c>
      <c r="BA41" s="76" t="s">
        <v>117</v>
      </c>
      <c r="BB41" s="76" t="s">
        <v>117</v>
      </c>
      <c r="BC41" s="76" t="s">
        <v>116</v>
      </c>
      <c r="BD41" s="76" t="s">
        <v>117</v>
      </c>
      <c r="BE41" s="76" t="s">
        <v>117</v>
      </c>
      <c r="BF41" s="76" t="s">
        <v>117</v>
      </c>
      <c r="BG41" s="76" t="s">
        <v>116</v>
      </c>
      <c r="BH41" s="76" t="s">
        <v>117</v>
      </c>
      <c r="BI41" s="76" t="s">
        <v>118</v>
      </c>
      <c r="BJ41" s="76" t="s">
        <v>118</v>
      </c>
      <c r="BK41" s="76" t="s">
        <v>118</v>
      </c>
      <c r="BL41" s="77" t="s">
        <v>120</v>
      </c>
      <c r="BM41" s="77" t="s">
        <v>119</v>
      </c>
      <c r="BN41" s="77" t="s">
        <v>119</v>
      </c>
      <c r="BO41" s="77" t="s">
        <v>120</v>
      </c>
      <c r="BP41" s="77" t="s">
        <v>119</v>
      </c>
      <c r="BQ41" s="77" t="s">
        <v>119</v>
      </c>
      <c r="BR41" s="77" t="s">
        <v>119</v>
      </c>
      <c r="BS41" s="77" t="s">
        <v>120</v>
      </c>
      <c r="BT41" s="77" t="s">
        <v>127</v>
      </c>
      <c r="BU41" s="77" t="s">
        <v>120</v>
      </c>
      <c r="BV41" s="77" t="s">
        <v>119</v>
      </c>
      <c r="BW41" s="77" t="s">
        <v>118</v>
      </c>
      <c r="BX41" s="77" t="s">
        <v>120</v>
      </c>
      <c r="BY41" s="77" t="s">
        <v>118</v>
      </c>
      <c r="BZ41" s="77" t="s">
        <v>119</v>
      </c>
      <c r="CA41" s="77" t="s">
        <v>119</v>
      </c>
      <c r="CB41" s="77" t="s">
        <v>119</v>
      </c>
      <c r="CC41" s="77" t="s">
        <v>119</v>
      </c>
      <c r="CD41" s="77" t="s">
        <v>118</v>
      </c>
      <c r="CE41" s="77" t="s">
        <v>118</v>
      </c>
      <c r="CF41" s="78" t="s">
        <v>120</v>
      </c>
      <c r="CG41" s="78" t="s">
        <v>128</v>
      </c>
      <c r="CH41" s="78" t="s">
        <v>120</v>
      </c>
      <c r="CI41" s="78" t="s">
        <v>128</v>
      </c>
      <c r="CJ41" s="78" t="s">
        <v>120</v>
      </c>
      <c r="CK41" s="78" t="s">
        <v>120</v>
      </c>
      <c r="CL41" s="78" t="s">
        <v>120</v>
      </c>
      <c r="CM41" s="78" t="s">
        <v>120</v>
      </c>
      <c r="CN41" s="79" t="s">
        <v>130</v>
      </c>
      <c r="CO41" s="79" t="s">
        <v>130</v>
      </c>
      <c r="CP41" s="79" t="s">
        <v>130</v>
      </c>
      <c r="CQ41" s="79" t="s">
        <v>122</v>
      </c>
      <c r="CR41" s="79" t="s">
        <v>130</v>
      </c>
      <c r="CS41" s="79" t="s">
        <v>123</v>
      </c>
      <c r="CT41" s="79" t="s">
        <v>123</v>
      </c>
      <c r="CU41" s="79" t="s">
        <v>123</v>
      </c>
      <c r="CV41" s="79" t="s">
        <v>123</v>
      </c>
      <c r="CW41" s="79" t="s">
        <v>123</v>
      </c>
      <c r="CX41" s="79" t="s">
        <v>123</v>
      </c>
      <c r="CY41" s="79" t="s">
        <v>123</v>
      </c>
      <c r="CZ41" s="79" t="s">
        <v>130</v>
      </c>
      <c r="DA41" s="79" t="s">
        <v>123</v>
      </c>
    </row>
    <row r="42" spans="1:105" x14ac:dyDescent="0.15">
      <c r="A42" s="114" t="s">
        <v>252</v>
      </c>
      <c r="B42" s="74" t="s">
        <v>136</v>
      </c>
      <c r="C42" s="74" t="s">
        <v>106</v>
      </c>
      <c r="D42" s="74" t="s">
        <v>132</v>
      </c>
      <c r="E42" s="74" t="s">
        <v>133</v>
      </c>
      <c r="F42" s="75" t="s">
        <v>112</v>
      </c>
      <c r="G42" s="75" t="s">
        <v>112</v>
      </c>
      <c r="H42" s="75" t="s">
        <v>114</v>
      </c>
      <c r="I42" s="75" t="s">
        <v>114</v>
      </c>
      <c r="J42" s="75" t="s">
        <v>115</v>
      </c>
      <c r="K42" s="75" t="s">
        <v>112</v>
      </c>
      <c r="L42" s="75" t="s">
        <v>135</v>
      </c>
      <c r="M42" s="75" t="s">
        <v>112</v>
      </c>
      <c r="N42" s="75" t="s">
        <v>113</v>
      </c>
      <c r="O42" s="75" t="s">
        <v>113</v>
      </c>
      <c r="P42" s="75" t="s">
        <v>112</v>
      </c>
      <c r="Q42" s="75" t="s">
        <v>109</v>
      </c>
      <c r="R42" s="75" t="s">
        <v>113</v>
      </c>
      <c r="S42" s="75" t="s">
        <v>109</v>
      </c>
      <c r="T42" s="75" t="s">
        <v>113</v>
      </c>
      <c r="U42" s="75" t="s">
        <v>113</v>
      </c>
      <c r="V42" s="75" t="s">
        <v>114</v>
      </c>
      <c r="W42" s="75" t="s">
        <v>113</v>
      </c>
      <c r="X42" s="75" t="s">
        <v>112</v>
      </c>
      <c r="Y42" s="75" t="s">
        <v>112</v>
      </c>
      <c r="Z42" s="75" t="s">
        <v>114</v>
      </c>
      <c r="AA42" s="75" t="s">
        <v>113</v>
      </c>
      <c r="AB42" s="75" t="s">
        <v>113</v>
      </c>
      <c r="AC42" s="75" t="s">
        <v>109</v>
      </c>
      <c r="AD42" s="75" t="s">
        <v>112</v>
      </c>
      <c r="AE42" s="76" t="s">
        <v>117</v>
      </c>
      <c r="AF42" s="76" t="s">
        <v>116</v>
      </c>
      <c r="AG42" s="76" t="s">
        <v>116</v>
      </c>
      <c r="AH42" s="76" t="s">
        <v>118</v>
      </c>
      <c r="AI42" s="76" t="s">
        <v>118</v>
      </c>
      <c r="AJ42" s="76" t="s">
        <v>116</v>
      </c>
      <c r="AK42" s="76" t="s">
        <v>118</v>
      </c>
      <c r="AL42" s="76" t="s">
        <v>118</v>
      </c>
      <c r="AM42" s="76" t="s">
        <v>116</v>
      </c>
      <c r="AN42" s="76" t="s">
        <v>116</v>
      </c>
      <c r="AO42" s="76" t="s">
        <v>116</v>
      </c>
      <c r="AP42" s="76" t="s">
        <v>117</v>
      </c>
      <c r="AQ42" s="76" t="s">
        <v>116</v>
      </c>
      <c r="AR42" s="76" t="s">
        <v>118</v>
      </c>
      <c r="AS42" s="76" t="s">
        <v>116</v>
      </c>
      <c r="AT42" s="76" t="s">
        <v>116</v>
      </c>
      <c r="AU42" s="76" t="s">
        <v>116</v>
      </c>
      <c r="AV42" s="76" t="s">
        <v>118</v>
      </c>
      <c r="AW42" s="76" t="s">
        <v>117</v>
      </c>
      <c r="AX42" s="76" t="s">
        <v>116</v>
      </c>
      <c r="AY42" s="76" t="s">
        <v>118</v>
      </c>
      <c r="AZ42" s="76" t="s">
        <v>116</v>
      </c>
      <c r="BA42" s="76" t="s">
        <v>117</v>
      </c>
      <c r="BB42" s="76" t="s">
        <v>117</v>
      </c>
      <c r="BC42" s="76" t="s">
        <v>118</v>
      </c>
      <c r="BD42" s="76" t="s">
        <v>117</v>
      </c>
      <c r="BE42" s="76" t="s">
        <v>116</v>
      </c>
      <c r="BF42" s="76" t="s">
        <v>117</v>
      </c>
      <c r="BG42" s="76" t="s">
        <v>118</v>
      </c>
      <c r="BH42" s="76" t="s">
        <v>118</v>
      </c>
      <c r="BI42" s="76" t="s">
        <v>118</v>
      </c>
      <c r="BJ42" s="76" t="s">
        <v>116</v>
      </c>
      <c r="BK42" s="76" t="s">
        <v>118</v>
      </c>
      <c r="BL42" s="77" t="s">
        <v>118</v>
      </c>
      <c r="BM42" s="77" t="s">
        <v>118</v>
      </c>
      <c r="BN42" s="77" t="s">
        <v>128</v>
      </c>
      <c r="BO42" s="77" t="s">
        <v>128</v>
      </c>
      <c r="BP42" s="77" t="s">
        <v>118</v>
      </c>
      <c r="BQ42" s="77" t="s">
        <v>118</v>
      </c>
      <c r="BR42" s="77" t="s">
        <v>118</v>
      </c>
      <c r="BS42" s="77" t="s">
        <v>128</v>
      </c>
      <c r="BT42" s="77" t="s">
        <v>120</v>
      </c>
      <c r="BU42" s="77" t="s">
        <v>127</v>
      </c>
      <c r="BV42" s="77" t="s">
        <v>120</v>
      </c>
      <c r="BW42" s="77" t="s">
        <v>118</v>
      </c>
      <c r="BX42" s="77" t="s">
        <v>118</v>
      </c>
      <c r="BY42" s="77" t="s">
        <v>118</v>
      </c>
      <c r="BZ42" s="77" t="s">
        <v>119</v>
      </c>
      <c r="CA42" s="77" t="s">
        <v>120</v>
      </c>
      <c r="CB42" s="77" t="s">
        <v>128</v>
      </c>
      <c r="CC42" s="77" t="s">
        <v>119</v>
      </c>
      <c r="CD42" s="77" t="s">
        <v>118</v>
      </c>
      <c r="CE42" s="77" t="s">
        <v>118</v>
      </c>
      <c r="CF42" s="78" t="s">
        <v>116</v>
      </c>
      <c r="CG42" s="78" t="s">
        <v>128</v>
      </c>
      <c r="CH42" s="78" t="s">
        <v>116</v>
      </c>
      <c r="CI42" s="78" t="s">
        <v>128</v>
      </c>
      <c r="CJ42" s="78" t="s">
        <v>120</v>
      </c>
      <c r="CK42" s="78" t="s">
        <v>116</v>
      </c>
      <c r="CL42" s="78" t="s">
        <v>120</v>
      </c>
      <c r="CM42" s="78" t="s">
        <v>121</v>
      </c>
      <c r="CN42" s="79" t="s">
        <v>134</v>
      </c>
      <c r="CO42" s="79" t="s">
        <v>134</v>
      </c>
      <c r="CP42" s="79" t="s">
        <v>110</v>
      </c>
      <c r="CQ42" s="79" t="s">
        <v>134</v>
      </c>
      <c r="CR42" s="79" t="s">
        <v>110</v>
      </c>
      <c r="CS42" s="79" t="s">
        <v>110</v>
      </c>
      <c r="CT42" s="79" t="s">
        <v>123</v>
      </c>
      <c r="CU42" s="79" t="s">
        <v>110</v>
      </c>
      <c r="CV42" s="79" t="s">
        <v>134</v>
      </c>
      <c r="CW42" s="79" t="s">
        <v>123</v>
      </c>
      <c r="CX42" s="79" t="s">
        <v>131</v>
      </c>
      <c r="CY42" s="79" t="s">
        <v>110</v>
      </c>
      <c r="CZ42" s="79" t="s">
        <v>134</v>
      </c>
      <c r="DA42" s="79" t="s">
        <v>110</v>
      </c>
    </row>
    <row r="43" spans="1:105" x14ac:dyDescent="0.15">
      <c r="A43" s="114" t="s">
        <v>253</v>
      </c>
      <c r="B43" s="74" t="s">
        <v>136</v>
      </c>
      <c r="C43" s="74" t="s">
        <v>106</v>
      </c>
      <c r="D43" s="74" t="s">
        <v>137</v>
      </c>
      <c r="E43" s="74" t="s">
        <v>133</v>
      </c>
      <c r="F43" s="75" t="s">
        <v>109</v>
      </c>
      <c r="G43" s="75" t="s">
        <v>110</v>
      </c>
      <c r="H43" s="75" t="s">
        <v>113</v>
      </c>
      <c r="I43" s="75" t="s">
        <v>110</v>
      </c>
      <c r="J43" s="75" t="s">
        <v>113</v>
      </c>
      <c r="K43" s="75" t="s">
        <v>110</v>
      </c>
      <c r="L43" s="75" t="s">
        <v>113</v>
      </c>
      <c r="M43" s="75" t="s">
        <v>112</v>
      </c>
      <c r="N43" s="75" t="s">
        <v>110</v>
      </c>
      <c r="O43" s="75" t="s">
        <v>113</v>
      </c>
      <c r="P43" s="75" t="s">
        <v>113</v>
      </c>
      <c r="Q43" s="75" t="s">
        <v>113</v>
      </c>
      <c r="R43" s="75" t="s">
        <v>113</v>
      </c>
      <c r="S43" s="75" t="s">
        <v>135</v>
      </c>
      <c r="T43" s="75" t="s">
        <v>110</v>
      </c>
      <c r="U43" s="75" t="s">
        <v>113</v>
      </c>
      <c r="V43" s="75" t="s">
        <v>113</v>
      </c>
      <c r="W43" s="75" t="s">
        <v>110</v>
      </c>
      <c r="X43" s="75" t="s">
        <v>115</v>
      </c>
      <c r="Y43" s="75" t="s">
        <v>110</v>
      </c>
      <c r="Z43" s="75" t="s">
        <v>112</v>
      </c>
      <c r="AA43" s="75" t="s">
        <v>110</v>
      </c>
      <c r="AB43" s="75" t="s">
        <v>110</v>
      </c>
      <c r="AC43" s="75" t="s">
        <v>113</v>
      </c>
      <c r="AD43" s="75" t="s">
        <v>113</v>
      </c>
      <c r="AE43" s="76" t="s">
        <v>116</v>
      </c>
      <c r="AF43" s="76" t="s">
        <v>116</v>
      </c>
      <c r="AG43" s="76" t="s">
        <v>116</v>
      </c>
      <c r="AH43" s="76" t="s">
        <v>117</v>
      </c>
      <c r="AI43" s="76" t="s">
        <v>118</v>
      </c>
      <c r="AJ43" s="76" t="s">
        <v>116</v>
      </c>
      <c r="AK43" s="76" t="s">
        <v>118</v>
      </c>
      <c r="AL43" s="76" t="s">
        <v>118</v>
      </c>
      <c r="AM43" s="76" t="s">
        <v>116</v>
      </c>
      <c r="AN43" s="76" t="s">
        <v>117</v>
      </c>
      <c r="AO43" s="76" t="s">
        <v>118</v>
      </c>
      <c r="AP43" s="76" t="s">
        <v>117</v>
      </c>
      <c r="AQ43" s="76" t="s">
        <v>118</v>
      </c>
      <c r="AR43" s="76" t="s">
        <v>118</v>
      </c>
      <c r="AS43" s="76" t="s">
        <v>116</v>
      </c>
      <c r="AT43" s="76" t="s">
        <v>117</v>
      </c>
      <c r="AU43" s="76" t="s">
        <v>116</v>
      </c>
      <c r="AV43" s="76" t="s">
        <v>118</v>
      </c>
      <c r="AW43" s="76" t="s">
        <v>117</v>
      </c>
      <c r="AX43" s="76" t="s">
        <v>117</v>
      </c>
      <c r="AY43" s="76" t="s">
        <v>118</v>
      </c>
      <c r="AZ43" s="76" t="s">
        <v>117</v>
      </c>
      <c r="BA43" s="76" t="s">
        <v>117</v>
      </c>
      <c r="BB43" s="76" t="s">
        <v>117</v>
      </c>
      <c r="BC43" s="76" t="s">
        <v>118</v>
      </c>
      <c r="BD43" s="76" t="s">
        <v>117</v>
      </c>
      <c r="BE43" s="76" t="s">
        <v>118</v>
      </c>
      <c r="BF43" s="76" t="s">
        <v>117</v>
      </c>
      <c r="BG43" s="76" t="s">
        <v>118</v>
      </c>
      <c r="BH43" s="76" t="s">
        <v>118</v>
      </c>
      <c r="BI43" s="76" t="s">
        <v>117</v>
      </c>
      <c r="BJ43" s="76" t="s">
        <v>117</v>
      </c>
      <c r="BK43" s="76" t="s">
        <v>118</v>
      </c>
      <c r="BL43" s="77" t="s">
        <v>120</v>
      </c>
      <c r="BM43" s="77" t="s">
        <v>129</v>
      </c>
      <c r="BN43" s="77" t="s">
        <v>120</v>
      </c>
      <c r="BO43" s="77" t="s">
        <v>120</v>
      </c>
      <c r="BP43" s="77" t="s">
        <v>119</v>
      </c>
      <c r="BQ43" s="77" t="s">
        <v>119</v>
      </c>
      <c r="BR43" s="77" t="s">
        <v>120</v>
      </c>
      <c r="BS43" s="77" t="s">
        <v>117</v>
      </c>
      <c r="BT43" s="77" t="s">
        <v>119</v>
      </c>
      <c r="BU43" s="77" t="s">
        <v>119</v>
      </c>
      <c r="BV43" s="77" t="s">
        <v>117</v>
      </c>
      <c r="BW43" s="77" t="s">
        <v>120</v>
      </c>
      <c r="BX43" s="77" t="s">
        <v>119</v>
      </c>
      <c r="BY43" s="77" t="s">
        <v>118</v>
      </c>
      <c r="BZ43" s="77" t="s">
        <v>118</v>
      </c>
      <c r="CA43" s="77" t="s">
        <v>128</v>
      </c>
      <c r="CB43" s="77" t="s">
        <v>120</v>
      </c>
      <c r="CC43" s="77" t="s">
        <v>120</v>
      </c>
      <c r="CD43" s="77" t="s">
        <v>117</v>
      </c>
      <c r="CE43" s="77" t="s">
        <v>120</v>
      </c>
      <c r="CF43" s="78" t="s">
        <v>116</v>
      </c>
      <c r="CG43" s="78" t="s">
        <v>120</v>
      </c>
      <c r="CH43" s="78" t="s">
        <v>116</v>
      </c>
      <c r="CI43" s="78" t="s">
        <v>128</v>
      </c>
      <c r="CJ43" s="78" t="s">
        <v>121</v>
      </c>
      <c r="CK43" s="78" t="s">
        <v>120</v>
      </c>
      <c r="CL43" s="78" t="s">
        <v>120</v>
      </c>
      <c r="CM43" s="78" t="s">
        <v>120</v>
      </c>
      <c r="CN43" s="79" t="s">
        <v>131</v>
      </c>
      <c r="CO43" s="79" t="s">
        <v>134</v>
      </c>
      <c r="CP43" s="79" t="s">
        <v>134</v>
      </c>
      <c r="CQ43" s="79" t="s">
        <v>134</v>
      </c>
      <c r="CR43" s="79" t="s">
        <v>134</v>
      </c>
      <c r="CS43" s="79" t="s">
        <v>134</v>
      </c>
      <c r="CT43" s="79" t="s">
        <v>123</v>
      </c>
      <c r="CU43" s="79" t="s">
        <v>110</v>
      </c>
      <c r="CV43" s="79" t="s">
        <v>134</v>
      </c>
      <c r="CW43" s="79" t="s">
        <v>134</v>
      </c>
      <c r="CX43" s="79" t="s">
        <v>123</v>
      </c>
      <c r="CY43" s="79" t="s">
        <v>134</v>
      </c>
      <c r="CZ43" s="79" t="s">
        <v>130</v>
      </c>
      <c r="DA43" s="79" t="s">
        <v>134</v>
      </c>
    </row>
    <row r="44" spans="1:105" x14ac:dyDescent="0.15">
      <c r="A44" s="114" t="s">
        <v>254</v>
      </c>
      <c r="B44" s="74" t="s">
        <v>136</v>
      </c>
      <c r="C44" s="74" t="s">
        <v>106</v>
      </c>
      <c r="D44" s="74" t="s">
        <v>137</v>
      </c>
      <c r="E44" s="74" t="s">
        <v>133</v>
      </c>
      <c r="F44" s="75" t="s">
        <v>135</v>
      </c>
      <c r="G44" s="75" t="s">
        <v>110</v>
      </c>
      <c r="H44" s="75" t="s">
        <v>114</v>
      </c>
      <c r="I44" s="75" t="s">
        <v>135</v>
      </c>
      <c r="J44" s="75" t="s">
        <v>135</v>
      </c>
      <c r="K44" s="75" t="s">
        <v>113</v>
      </c>
      <c r="L44" s="75" t="s">
        <v>110</v>
      </c>
      <c r="M44" s="75" t="s">
        <v>110</v>
      </c>
      <c r="N44" s="75" t="s">
        <v>110</v>
      </c>
      <c r="O44" s="75" t="s">
        <v>135</v>
      </c>
      <c r="P44" s="75" t="s">
        <v>110</v>
      </c>
      <c r="Q44" s="75" t="s">
        <v>112</v>
      </c>
      <c r="R44" s="75" t="s">
        <v>110</v>
      </c>
      <c r="S44" s="75" t="s">
        <v>135</v>
      </c>
      <c r="T44" s="75" t="s">
        <v>110</v>
      </c>
      <c r="U44" s="75" t="s">
        <v>110</v>
      </c>
      <c r="V44" s="75" t="s">
        <v>113</v>
      </c>
      <c r="W44" s="75" t="s">
        <v>110</v>
      </c>
      <c r="X44" s="75" t="s">
        <v>114</v>
      </c>
      <c r="Y44" s="75" t="s">
        <v>135</v>
      </c>
      <c r="Z44" s="75" t="s">
        <v>113</v>
      </c>
      <c r="AA44" s="75" t="s">
        <v>113</v>
      </c>
      <c r="AB44" s="75" t="s">
        <v>110</v>
      </c>
      <c r="AC44" s="75" t="s">
        <v>113</v>
      </c>
      <c r="AD44" s="75" t="s">
        <v>135</v>
      </c>
      <c r="AE44" s="76" t="s">
        <v>118</v>
      </c>
      <c r="AF44" s="76" t="s">
        <v>116</v>
      </c>
      <c r="AG44" s="76" t="s">
        <v>116</v>
      </c>
      <c r="AH44" s="76" t="s">
        <v>118</v>
      </c>
      <c r="AI44" s="76" t="s">
        <v>118</v>
      </c>
      <c r="AJ44" s="76" t="s">
        <v>117</v>
      </c>
      <c r="AK44" s="76" t="s">
        <v>118</v>
      </c>
      <c r="AL44" s="76" t="s">
        <v>118</v>
      </c>
      <c r="AM44" s="76" t="s">
        <v>118</v>
      </c>
      <c r="AN44" s="76" t="s">
        <v>118</v>
      </c>
      <c r="AO44" s="76" t="s">
        <v>118</v>
      </c>
      <c r="AP44" s="76" t="s">
        <v>118</v>
      </c>
      <c r="AQ44" s="76" t="s">
        <v>117</v>
      </c>
      <c r="AR44" s="76" t="s">
        <v>117</v>
      </c>
      <c r="AS44" s="76" t="s">
        <v>118</v>
      </c>
      <c r="AT44" s="76" t="s">
        <v>118</v>
      </c>
      <c r="AU44" s="76" t="s">
        <v>118</v>
      </c>
      <c r="AV44" s="76" t="s">
        <v>118</v>
      </c>
      <c r="AW44" s="76" t="s">
        <v>118</v>
      </c>
      <c r="AX44" s="76" t="s">
        <v>118</v>
      </c>
      <c r="AY44" s="76" t="s">
        <v>117</v>
      </c>
      <c r="AZ44" s="76" t="s">
        <v>118</v>
      </c>
      <c r="BA44" s="76" t="s">
        <v>117</v>
      </c>
      <c r="BB44" s="76" t="s">
        <v>117</v>
      </c>
      <c r="BC44" s="76" t="s">
        <v>118</v>
      </c>
      <c r="BD44" s="76" t="s">
        <v>118</v>
      </c>
      <c r="BE44" s="76" t="s">
        <v>117</v>
      </c>
      <c r="BF44" s="76" t="s">
        <v>117</v>
      </c>
      <c r="BG44" s="76" t="s">
        <v>118</v>
      </c>
      <c r="BH44" s="76" t="s">
        <v>117</v>
      </c>
      <c r="BI44" s="76" t="s">
        <v>117</v>
      </c>
      <c r="BJ44" s="76" t="s">
        <v>118</v>
      </c>
      <c r="BK44" s="76" t="s">
        <v>118</v>
      </c>
      <c r="BL44" s="77" t="s">
        <v>119</v>
      </c>
      <c r="BM44" s="77" t="s">
        <v>118</v>
      </c>
      <c r="BN44" s="77" t="s">
        <v>118</v>
      </c>
      <c r="BO44" s="77" t="s">
        <v>118</v>
      </c>
      <c r="BP44" s="77" t="s">
        <v>118</v>
      </c>
      <c r="BQ44" s="77" t="s">
        <v>118</v>
      </c>
      <c r="BR44" s="77" t="s">
        <v>118</v>
      </c>
      <c r="BS44" s="77" t="s">
        <v>127</v>
      </c>
      <c r="BT44" s="77" t="s">
        <v>120</v>
      </c>
      <c r="BU44" s="77" t="s">
        <v>127</v>
      </c>
      <c r="BV44" s="77" t="s">
        <v>120</v>
      </c>
      <c r="BW44" s="77" t="s">
        <v>118</v>
      </c>
      <c r="BX44" s="77" t="s">
        <v>120</v>
      </c>
      <c r="BY44" s="77" t="s">
        <v>118</v>
      </c>
      <c r="BZ44" s="77" t="s">
        <v>118</v>
      </c>
      <c r="CA44" s="77" t="s">
        <v>127</v>
      </c>
      <c r="CB44" s="77" t="s">
        <v>120</v>
      </c>
      <c r="CC44" s="77" t="s">
        <v>118</v>
      </c>
      <c r="CD44" s="77" t="s">
        <v>120</v>
      </c>
      <c r="CE44" s="77" t="s">
        <v>120</v>
      </c>
      <c r="CF44" s="78" t="s">
        <v>120</v>
      </c>
      <c r="CG44" s="78" t="s">
        <v>128</v>
      </c>
      <c r="CH44" s="78" t="s">
        <v>120</v>
      </c>
      <c r="CI44" s="78" t="s">
        <v>120</v>
      </c>
      <c r="CJ44" s="78" t="s">
        <v>120</v>
      </c>
      <c r="CK44" s="78" t="s">
        <v>120</v>
      </c>
      <c r="CL44" s="78" t="s">
        <v>120</v>
      </c>
      <c r="CM44" s="78" t="s">
        <v>120</v>
      </c>
      <c r="CN44" s="79" t="s">
        <v>110</v>
      </c>
      <c r="CO44" s="79" t="s">
        <v>134</v>
      </c>
      <c r="CP44" s="79" t="s">
        <v>131</v>
      </c>
      <c r="CQ44" s="79" t="s">
        <v>110</v>
      </c>
      <c r="CR44" s="79" t="s">
        <v>134</v>
      </c>
      <c r="CS44" s="79" t="s">
        <v>110</v>
      </c>
      <c r="CT44" s="79" t="s">
        <v>131</v>
      </c>
      <c r="CU44" s="79" t="s">
        <v>131</v>
      </c>
      <c r="CV44" s="79" t="s">
        <v>131</v>
      </c>
      <c r="CW44" s="79" t="s">
        <v>130</v>
      </c>
      <c r="CX44" s="79" t="s">
        <v>134</v>
      </c>
      <c r="CY44" s="79" t="s">
        <v>110</v>
      </c>
      <c r="CZ44" s="79" t="s">
        <v>134</v>
      </c>
      <c r="DA44" s="79" t="s">
        <v>134</v>
      </c>
    </row>
    <row r="45" spans="1:105" x14ac:dyDescent="0.15">
      <c r="A45" s="114" t="s">
        <v>255</v>
      </c>
      <c r="B45" s="74" t="s">
        <v>136</v>
      </c>
      <c r="C45" s="74" t="s">
        <v>106</v>
      </c>
      <c r="D45" s="74" t="s">
        <v>132</v>
      </c>
      <c r="E45" s="74" t="s">
        <v>133</v>
      </c>
      <c r="F45" s="75" t="s">
        <v>109</v>
      </c>
      <c r="G45" s="75" t="s">
        <v>114</v>
      </c>
      <c r="H45" s="75" t="s">
        <v>112</v>
      </c>
      <c r="I45" s="75" t="s">
        <v>109</v>
      </c>
      <c r="J45" s="75" t="s">
        <v>109</v>
      </c>
      <c r="K45" s="75" t="s">
        <v>135</v>
      </c>
      <c r="L45" s="75" t="s">
        <v>112</v>
      </c>
      <c r="M45" s="75" t="s">
        <v>109</v>
      </c>
      <c r="N45" s="75" t="s">
        <v>114</v>
      </c>
      <c r="O45" s="75" t="s">
        <v>109</v>
      </c>
      <c r="P45" s="75" t="s">
        <v>135</v>
      </c>
      <c r="Q45" s="75" t="s">
        <v>115</v>
      </c>
      <c r="R45" s="75" t="s">
        <v>114</v>
      </c>
      <c r="S45" s="75" t="s">
        <v>112</v>
      </c>
      <c r="T45" s="75" t="s">
        <v>135</v>
      </c>
      <c r="U45" s="75" t="s">
        <v>112</v>
      </c>
      <c r="V45" s="75" t="s">
        <v>109</v>
      </c>
      <c r="W45" s="75" t="s">
        <v>112</v>
      </c>
      <c r="X45" s="75" t="s">
        <v>111</v>
      </c>
      <c r="Y45" s="75" t="s">
        <v>111</v>
      </c>
      <c r="Z45" s="75" t="s">
        <v>111</v>
      </c>
      <c r="AA45" s="75" t="s">
        <v>109</v>
      </c>
      <c r="AB45" s="75" t="s">
        <v>135</v>
      </c>
      <c r="AC45" s="75" t="s">
        <v>112</v>
      </c>
      <c r="AD45" s="75" t="s">
        <v>109</v>
      </c>
      <c r="AE45" s="76" t="s">
        <v>118</v>
      </c>
      <c r="AF45" s="76" t="s">
        <v>118</v>
      </c>
      <c r="AG45" s="76" t="s">
        <v>117</v>
      </c>
      <c r="AH45" s="76" t="s">
        <v>116</v>
      </c>
      <c r="AI45" s="76" t="s">
        <v>118</v>
      </c>
      <c r="AJ45" s="76" t="s">
        <v>116</v>
      </c>
      <c r="AK45" s="76" t="s">
        <v>117</v>
      </c>
      <c r="AL45" s="76" t="s">
        <v>118</v>
      </c>
      <c r="AM45" s="76" t="s">
        <v>117</v>
      </c>
      <c r="AN45" s="76" t="s">
        <v>116</v>
      </c>
      <c r="AO45" s="76" t="s">
        <v>118</v>
      </c>
      <c r="AP45" s="76" t="s">
        <v>117</v>
      </c>
      <c r="AQ45" s="76" t="s">
        <v>118</v>
      </c>
      <c r="AR45" s="76" t="s">
        <v>117</v>
      </c>
      <c r="AS45" s="76" t="s">
        <v>118</v>
      </c>
      <c r="AT45" s="76" t="s">
        <v>117</v>
      </c>
      <c r="AU45" s="76" t="s">
        <v>117</v>
      </c>
      <c r="AV45" s="76" t="s">
        <v>117</v>
      </c>
      <c r="AW45" s="76" t="s">
        <v>117</v>
      </c>
      <c r="AX45" s="76" t="s">
        <v>118</v>
      </c>
      <c r="AY45" s="76" t="s">
        <v>117</v>
      </c>
      <c r="AZ45" s="76" t="s">
        <v>116</v>
      </c>
      <c r="BA45" s="76" t="s">
        <v>117</v>
      </c>
      <c r="BB45" s="76" t="s">
        <v>117</v>
      </c>
      <c r="BC45" s="76" t="s">
        <v>118</v>
      </c>
      <c r="BD45" s="76" t="s">
        <v>118</v>
      </c>
      <c r="BE45" s="76" t="s">
        <v>116</v>
      </c>
      <c r="BF45" s="76" t="s">
        <v>116</v>
      </c>
      <c r="BG45" s="76" t="s">
        <v>118</v>
      </c>
      <c r="BH45" s="76" t="s">
        <v>116</v>
      </c>
      <c r="BI45" s="76" t="s">
        <v>118</v>
      </c>
      <c r="BJ45" s="76" t="s">
        <v>118</v>
      </c>
      <c r="BK45" s="76" t="s">
        <v>118</v>
      </c>
      <c r="BL45" s="77" t="s">
        <v>127</v>
      </c>
      <c r="BM45" s="77" t="s">
        <v>120</v>
      </c>
      <c r="BN45" s="77" t="s">
        <v>119</v>
      </c>
      <c r="BO45" s="77" t="s">
        <v>119</v>
      </c>
      <c r="BP45" s="77" t="s">
        <v>118</v>
      </c>
      <c r="BQ45" s="77" t="s">
        <v>118</v>
      </c>
      <c r="BR45" s="77" t="s">
        <v>127</v>
      </c>
      <c r="BS45" s="77" t="s">
        <v>129</v>
      </c>
      <c r="BT45" s="77" t="s">
        <v>117</v>
      </c>
      <c r="BU45" s="77" t="s">
        <v>129</v>
      </c>
      <c r="BV45" s="77" t="s">
        <v>129</v>
      </c>
      <c r="BW45" s="77" t="s">
        <v>128</v>
      </c>
      <c r="BX45" s="77" t="s">
        <v>129</v>
      </c>
      <c r="BY45" s="77" t="s">
        <v>118</v>
      </c>
      <c r="BZ45" s="77" t="s">
        <v>119</v>
      </c>
      <c r="CA45" s="77" t="s">
        <v>117</v>
      </c>
      <c r="CB45" s="77" t="s">
        <v>127</v>
      </c>
      <c r="CC45" s="77" t="s">
        <v>128</v>
      </c>
      <c r="CD45" s="77" t="s">
        <v>129</v>
      </c>
      <c r="CE45" s="77" t="s">
        <v>128</v>
      </c>
      <c r="CF45" s="78" t="s">
        <v>121</v>
      </c>
      <c r="CG45" s="78" t="s">
        <v>128</v>
      </c>
      <c r="CH45" s="78" t="s">
        <v>120</v>
      </c>
      <c r="CI45" s="78" t="s">
        <v>116</v>
      </c>
      <c r="CJ45" s="78" t="s">
        <v>120</v>
      </c>
      <c r="CK45" s="78" t="s">
        <v>128</v>
      </c>
      <c r="CL45" s="78" t="s">
        <v>120</v>
      </c>
      <c r="CM45" s="78" t="s">
        <v>120</v>
      </c>
      <c r="CN45" s="79" t="s">
        <v>130</v>
      </c>
      <c r="CO45" s="79" t="s">
        <v>131</v>
      </c>
      <c r="CP45" s="79" t="s">
        <v>123</v>
      </c>
      <c r="CQ45" s="79" t="s">
        <v>110</v>
      </c>
      <c r="CR45" s="79" t="s">
        <v>123</v>
      </c>
      <c r="CS45" s="79" t="s">
        <v>110</v>
      </c>
      <c r="CT45" s="79" t="s">
        <v>134</v>
      </c>
      <c r="CU45" s="79" t="s">
        <v>110</v>
      </c>
      <c r="CV45" s="79" t="s">
        <v>110</v>
      </c>
      <c r="CW45" s="79" t="s">
        <v>131</v>
      </c>
      <c r="CX45" s="79" t="s">
        <v>130</v>
      </c>
      <c r="CY45" s="79" t="s">
        <v>131</v>
      </c>
      <c r="CZ45" s="79" t="s">
        <v>134</v>
      </c>
      <c r="DA45" s="79" t="s">
        <v>110</v>
      </c>
    </row>
    <row r="46" spans="1:105" x14ac:dyDescent="0.15">
      <c r="A46" s="114" t="s">
        <v>256</v>
      </c>
      <c r="B46" s="74" t="s">
        <v>136</v>
      </c>
      <c r="C46" s="74" t="s">
        <v>124</v>
      </c>
      <c r="D46" s="74" t="s">
        <v>107</v>
      </c>
      <c r="E46" s="74" t="s">
        <v>133</v>
      </c>
      <c r="F46" s="75" t="s">
        <v>109</v>
      </c>
      <c r="G46" s="75" t="s">
        <v>113</v>
      </c>
      <c r="H46" s="75" t="s">
        <v>112</v>
      </c>
      <c r="I46" s="75" t="s">
        <v>109</v>
      </c>
      <c r="J46" s="75" t="s">
        <v>112</v>
      </c>
      <c r="K46" s="75" t="s">
        <v>113</v>
      </c>
      <c r="L46" s="75" t="s">
        <v>114</v>
      </c>
      <c r="M46" s="75" t="s">
        <v>112</v>
      </c>
      <c r="N46" s="75" t="s">
        <v>113</v>
      </c>
      <c r="O46" s="75" t="s">
        <v>110</v>
      </c>
      <c r="P46" s="75" t="s">
        <v>113</v>
      </c>
      <c r="Q46" s="75" t="s">
        <v>111</v>
      </c>
      <c r="R46" s="75" t="s">
        <v>113</v>
      </c>
      <c r="S46" s="75" t="s">
        <v>115</v>
      </c>
      <c r="T46" s="75" t="s">
        <v>110</v>
      </c>
      <c r="U46" s="75" t="s">
        <v>115</v>
      </c>
      <c r="V46" s="75" t="s">
        <v>115</v>
      </c>
      <c r="W46" s="75" t="s">
        <v>113</v>
      </c>
      <c r="X46" s="75" t="s">
        <v>111</v>
      </c>
      <c r="Y46" s="75" t="s">
        <v>112</v>
      </c>
      <c r="Z46" s="75" t="s">
        <v>114</v>
      </c>
      <c r="AA46" s="75" t="s">
        <v>110</v>
      </c>
      <c r="AB46" s="75" t="s">
        <v>113</v>
      </c>
      <c r="AC46" s="75" t="s">
        <v>114</v>
      </c>
      <c r="AD46" s="75" t="s">
        <v>115</v>
      </c>
      <c r="AE46" s="76" t="s">
        <v>116</v>
      </c>
      <c r="AF46" s="76" t="s">
        <v>116</v>
      </c>
      <c r="AG46" s="76" t="s">
        <v>116</v>
      </c>
      <c r="AH46" s="76" t="s">
        <v>118</v>
      </c>
      <c r="AI46" s="76" t="s">
        <v>116</v>
      </c>
      <c r="AJ46" s="76" t="s">
        <v>118</v>
      </c>
      <c r="AK46" s="76" t="s">
        <v>118</v>
      </c>
      <c r="AL46" s="76" t="s">
        <v>118</v>
      </c>
      <c r="AM46" s="76" t="s">
        <v>117</v>
      </c>
      <c r="AN46" s="76" t="s">
        <v>117</v>
      </c>
      <c r="AO46" s="76" t="s">
        <v>117</v>
      </c>
      <c r="AP46" s="76" t="s">
        <v>116</v>
      </c>
      <c r="AQ46" s="76" t="s">
        <v>116</v>
      </c>
      <c r="AR46" s="76" t="s">
        <v>118</v>
      </c>
      <c r="AS46" s="76" t="s">
        <v>118</v>
      </c>
      <c r="AT46" s="76" t="s">
        <v>117</v>
      </c>
      <c r="AU46" s="76" t="s">
        <v>116</v>
      </c>
      <c r="AV46" s="76" t="s">
        <v>117</v>
      </c>
      <c r="AW46" s="76" t="s">
        <v>116</v>
      </c>
      <c r="AX46" s="76" t="s">
        <v>118</v>
      </c>
      <c r="AY46" s="76" t="s">
        <v>118</v>
      </c>
      <c r="AZ46" s="76" t="s">
        <v>117</v>
      </c>
      <c r="BA46" s="76" t="s">
        <v>116</v>
      </c>
      <c r="BB46" s="76" t="s">
        <v>116</v>
      </c>
      <c r="BC46" s="76" t="s">
        <v>116</v>
      </c>
      <c r="BD46" s="76" t="s">
        <v>117</v>
      </c>
      <c r="BE46" s="76" t="s">
        <v>118</v>
      </c>
      <c r="BF46" s="76" t="s">
        <v>118</v>
      </c>
      <c r="BG46" s="76" t="s">
        <v>116</v>
      </c>
      <c r="BH46" s="76" t="s">
        <v>118</v>
      </c>
      <c r="BI46" s="76" t="s">
        <v>116</v>
      </c>
      <c r="BJ46" s="76" t="s">
        <v>116</v>
      </c>
      <c r="BK46" s="76" t="s">
        <v>118</v>
      </c>
      <c r="BL46" s="77" t="s">
        <v>128</v>
      </c>
      <c r="BM46" s="77" t="s">
        <v>118</v>
      </c>
      <c r="BN46" s="77" t="s">
        <v>119</v>
      </c>
      <c r="BO46" s="77" t="s">
        <v>120</v>
      </c>
      <c r="BP46" s="77" t="s">
        <v>118</v>
      </c>
      <c r="BQ46" s="77" t="s">
        <v>120</v>
      </c>
      <c r="BR46" s="77" t="s">
        <v>118</v>
      </c>
      <c r="BS46" s="77" t="s">
        <v>129</v>
      </c>
      <c r="BT46" s="77" t="s">
        <v>118</v>
      </c>
      <c r="BU46" s="77" t="s">
        <v>117</v>
      </c>
      <c r="BV46" s="77" t="s">
        <v>128</v>
      </c>
      <c r="BW46" s="77" t="s">
        <v>127</v>
      </c>
      <c r="BX46" s="77" t="s">
        <v>120</v>
      </c>
      <c r="BY46" s="77" t="s">
        <v>120</v>
      </c>
      <c r="BZ46" s="77" t="s">
        <v>118</v>
      </c>
      <c r="CA46" s="77" t="s">
        <v>120</v>
      </c>
      <c r="CB46" s="77" t="s">
        <v>129</v>
      </c>
      <c r="CC46" s="77" t="s">
        <v>127</v>
      </c>
      <c r="CD46" s="77" t="s">
        <v>120</v>
      </c>
      <c r="CE46" s="77" t="s">
        <v>120</v>
      </c>
      <c r="CF46" s="78" t="s">
        <v>120</v>
      </c>
      <c r="CG46" s="78" t="s">
        <v>128</v>
      </c>
      <c r="CH46" s="78" t="s">
        <v>121</v>
      </c>
      <c r="CI46" s="78" t="s">
        <v>128</v>
      </c>
      <c r="CJ46" s="78" t="s">
        <v>120</v>
      </c>
      <c r="CK46" s="78" t="s">
        <v>120</v>
      </c>
      <c r="CL46" s="78" t="s">
        <v>128</v>
      </c>
      <c r="CM46" s="78" t="s">
        <v>120</v>
      </c>
      <c r="CN46" s="79" t="s">
        <v>134</v>
      </c>
      <c r="CO46" s="79" t="s">
        <v>131</v>
      </c>
      <c r="CP46" s="79" t="s">
        <v>131</v>
      </c>
      <c r="CQ46" s="79" t="s">
        <v>134</v>
      </c>
      <c r="CR46" s="79" t="s">
        <v>130</v>
      </c>
      <c r="CS46" s="79" t="s">
        <v>110</v>
      </c>
      <c r="CT46" s="79" t="s">
        <v>130</v>
      </c>
      <c r="CU46" s="79" t="s">
        <v>134</v>
      </c>
      <c r="CV46" s="79" t="s">
        <v>130</v>
      </c>
      <c r="CW46" s="79" t="s">
        <v>130</v>
      </c>
      <c r="CX46" s="79" t="s">
        <v>130</v>
      </c>
      <c r="CY46" s="79" t="s">
        <v>130</v>
      </c>
      <c r="CZ46" s="79" t="s">
        <v>123</v>
      </c>
      <c r="DA46" s="79" t="s">
        <v>134</v>
      </c>
    </row>
    <row r="47" spans="1:105" x14ac:dyDescent="0.15">
      <c r="A47" s="114" t="s">
        <v>257</v>
      </c>
      <c r="B47" s="74" t="s">
        <v>136</v>
      </c>
      <c r="C47" s="74" t="s">
        <v>106</v>
      </c>
      <c r="D47" s="74" t="s">
        <v>107</v>
      </c>
      <c r="E47" s="74" t="s">
        <v>133</v>
      </c>
      <c r="F47" s="75" t="s">
        <v>112</v>
      </c>
      <c r="G47" s="75" t="s">
        <v>110</v>
      </c>
      <c r="H47" s="75" t="s">
        <v>112</v>
      </c>
      <c r="I47" s="75" t="s">
        <v>114</v>
      </c>
      <c r="J47" s="75" t="s">
        <v>112</v>
      </c>
      <c r="K47" s="75" t="s">
        <v>113</v>
      </c>
      <c r="L47" s="75" t="s">
        <v>109</v>
      </c>
      <c r="M47" s="75" t="s">
        <v>135</v>
      </c>
      <c r="N47" s="75" t="s">
        <v>113</v>
      </c>
      <c r="O47" s="75" t="s">
        <v>135</v>
      </c>
      <c r="P47" s="75" t="s">
        <v>110</v>
      </c>
      <c r="Q47" s="75" t="s">
        <v>109</v>
      </c>
      <c r="R47" s="75" t="s">
        <v>110</v>
      </c>
      <c r="S47" s="75" t="s">
        <v>114</v>
      </c>
      <c r="T47" s="75" t="s">
        <v>110</v>
      </c>
      <c r="U47" s="75" t="s">
        <v>114</v>
      </c>
      <c r="V47" s="75" t="s">
        <v>112</v>
      </c>
      <c r="W47" s="75" t="s">
        <v>110</v>
      </c>
      <c r="X47" s="75" t="s">
        <v>109</v>
      </c>
      <c r="Y47" s="75" t="s">
        <v>113</v>
      </c>
      <c r="Z47" s="75" t="s">
        <v>114</v>
      </c>
      <c r="AA47" s="75" t="s">
        <v>109</v>
      </c>
      <c r="AB47" s="75" t="s">
        <v>135</v>
      </c>
      <c r="AC47" s="75" t="s">
        <v>113</v>
      </c>
      <c r="AD47" s="75" t="s">
        <v>109</v>
      </c>
      <c r="AE47" s="76" t="s">
        <v>116</v>
      </c>
      <c r="AF47" s="76" t="s">
        <v>116</v>
      </c>
      <c r="AG47" s="76" t="s">
        <v>116</v>
      </c>
      <c r="AH47" s="76" t="s">
        <v>116</v>
      </c>
      <c r="AI47" s="76" t="s">
        <v>116</v>
      </c>
      <c r="AJ47" s="76" t="s">
        <v>118</v>
      </c>
      <c r="AK47" s="76" t="s">
        <v>116</v>
      </c>
      <c r="AL47" s="76" t="s">
        <v>118</v>
      </c>
      <c r="AM47" s="76" t="s">
        <v>118</v>
      </c>
      <c r="AN47" s="76" t="s">
        <v>116</v>
      </c>
      <c r="AO47" s="76" t="s">
        <v>118</v>
      </c>
      <c r="AP47" s="76" t="s">
        <v>118</v>
      </c>
      <c r="AQ47" s="76" t="s">
        <v>118</v>
      </c>
      <c r="AR47" s="76" t="s">
        <v>118</v>
      </c>
      <c r="AS47" s="76" t="s">
        <v>118</v>
      </c>
      <c r="AT47" s="76" t="s">
        <v>116</v>
      </c>
      <c r="AU47" s="76" t="s">
        <v>116</v>
      </c>
      <c r="AV47" s="76" t="s">
        <v>117</v>
      </c>
      <c r="AW47" s="76" t="s">
        <v>116</v>
      </c>
      <c r="AX47" s="76" t="s">
        <v>118</v>
      </c>
      <c r="AY47" s="76" t="s">
        <v>118</v>
      </c>
      <c r="AZ47" s="76" t="s">
        <v>118</v>
      </c>
      <c r="BA47" s="76" t="s">
        <v>117</v>
      </c>
      <c r="BB47" s="76" t="s">
        <v>117</v>
      </c>
      <c r="BC47" s="76" t="s">
        <v>118</v>
      </c>
      <c r="BD47" s="76" t="s">
        <v>118</v>
      </c>
      <c r="BE47" s="76" t="s">
        <v>116</v>
      </c>
      <c r="BF47" s="76" t="s">
        <v>117</v>
      </c>
      <c r="BG47" s="76" t="s">
        <v>118</v>
      </c>
      <c r="BH47" s="76" t="s">
        <v>117</v>
      </c>
      <c r="BI47" s="76" t="s">
        <v>116</v>
      </c>
      <c r="BJ47" s="76" t="s">
        <v>118</v>
      </c>
      <c r="BK47" s="76" t="s">
        <v>118</v>
      </c>
      <c r="BL47" s="77" t="s">
        <v>118</v>
      </c>
      <c r="BM47" s="77" t="s">
        <v>120</v>
      </c>
      <c r="BN47" s="77" t="s">
        <v>120</v>
      </c>
      <c r="BO47" s="77" t="s">
        <v>127</v>
      </c>
      <c r="BP47" s="77" t="s">
        <v>118</v>
      </c>
      <c r="BQ47" s="77" t="s">
        <v>119</v>
      </c>
      <c r="BR47" s="77" t="s">
        <v>118</v>
      </c>
      <c r="BS47" s="77" t="s">
        <v>128</v>
      </c>
      <c r="BT47" s="77" t="s">
        <v>117</v>
      </c>
      <c r="BU47" s="77" t="s">
        <v>120</v>
      </c>
      <c r="BV47" s="77" t="s">
        <v>120</v>
      </c>
      <c r="BW47" s="77" t="s">
        <v>120</v>
      </c>
      <c r="BX47" s="77" t="s">
        <v>118</v>
      </c>
      <c r="BY47" s="77" t="s">
        <v>118</v>
      </c>
      <c r="BZ47" s="77" t="s">
        <v>118</v>
      </c>
      <c r="CA47" s="77" t="s">
        <v>120</v>
      </c>
      <c r="CB47" s="77" t="s">
        <v>120</v>
      </c>
      <c r="CC47" s="77" t="s">
        <v>118</v>
      </c>
      <c r="CD47" s="77" t="s">
        <v>120</v>
      </c>
      <c r="CE47" s="77" t="s">
        <v>118</v>
      </c>
      <c r="CF47" s="78" t="s">
        <v>128</v>
      </c>
      <c r="CG47" s="78" t="s">
        <v>128</v>
      </c>
      <c r="CH47" s="78" t="s">
        <v>120</v>
      </c>
      <c r="CI47" s="78" t="s">
        <v>128</v>
      </c>
      <c r="CJ47" s="78" t="s">
        <v>116</v>
      </c>
      <c r="CK47" s="78" t="s">
        <v>120</v>
      </c>
      <c r="CL47" s="78" t="s">
        <v>120</v>
      </c>
      <c r="CM47" s="78" t="s">
        <v>120</v>
      </c>
      <c r="CN47" s="79" t="s">
        <v>134</v>
      </c>
      <c r="CO47" s="79" t="s">
        <v>134</v>
      </c>
      <c r="CP47" s="79" t="s">
        <v>130</v>
      </c>
      <c r="CQ47" s="79" t="s">
        <v>134</v>
      </c>
      <c r="CR47" s="79" t="s">
        <v>134</v>
      </c>
      <c r="CS47" s="79" t="s">
        <v>134</v>
      </c>
      <c r="CT47" s="79" t="s">
        <v>131</v>
      </c>
      <c r="CU47" s="79" t="s">
        <v>131</v>
      </c>
      <c r="CV47" s="79" t="s">
        <v>134</v>
      </c>
      <c r="CW47" s="79" t="s">
        <v>130</v>
      </c>
      <c r="CX47" s="79" t="s">
        <v>130</v>
      </c>
      <c r="CY47" s="79" t="s">
        <v>134</v>
      </c>
      <c r="CZ47" s="79" t="s">
        <v>123</v>
      </c>
      <c r="DA47" s="79" t="s">
        <v>130</v>
      </c>
    </row>
    <row r="48" spans="1:105" x14ac:dyDescent="0.15">
      <c r="A48" s="114" t="s">
        <v>258</v>
      </c>
      <c r="B48" s="74" t="s">
        <v>136</v>
      </c>
      <c r="C48" s="74" t="s">
        <v>124</v>
      </c>
      <c r="D48" s="74" t="s">
        <v>125</v>
      </c>
      <c r="E48" s="74" t="s">
        <v>133</v>
      </c>
      <c r="F48" s="75" t="s">
        <v>114</v>
      </c>
      <c r="G48" s="75" t="s">
        <v>109</v>
      </c>
      <c r="H48" s="75" t="s">
        <v>112</v>
      </c>
      <c r="I48" s="75" t="s">
        <v>112</v>
      </c>
      <c r="J48" s="75" t="s">
        <v>109</v>
      </c>
      <c r="K48" s="75" t="s">
        <v>109</v>
      </c>
      <c r="L48" s="75" t="s">
        <v>112</v>
      </c>
      <c r="M48" s="75" t="s">
        <v>112</v>
      </c>
      <c r="N48" s="75" t="s">
        <v>112</v>
      </c>
      <c r="O48" s="75" t="s">
        <v>112</v>
      </c>
      <c r="P48" s="75" t="s">
        <v>112</v>
      </c>
      <c r="Q48" s="75" t="s">
        <v>109</v>
      </c>
      <c r="R48" s="75" t="s">
        <v>135</v>
      </c>
      <c r="S48" s="75" t="s">
        <v>112</v>
      </c>
      <c r="T48" s="75" t="s">
        <v>135</v>
      </c>
      <c r="U48" s="75" t="s">
        <v>113</v>
      </c>
      <c r="V48" s="75" t="s">
        <v>135</v>
      </c>
      <c r="W48" s="75" t="s">
        <v>135</v>
      </c>
      <c r="X48" s="75" t="s">
        <v>114</v>
      </c>
      <c r="Y48" s="75" t="s">
        <v>114</v>
      </c>
      <c r="Z48" s="75" t="s">
        <v>109</v>
      </c>
      <c r="AA48" s="75" t="s">
        <v>112</v>
      </c>
      <c r="AB48" s="75" t="s">
        <v>114</v>
      </c>
      <c r="AC48" s="75" t="s">
        <v>112</v>
      </c>
      <c r="AD48" s="75" t="s">
        <v>112</v>
      </c>
      <c r="AE48" s="76" t="s">
        <v>118</v>
      </c>
      <c r="AF48" s="76" t="s">
        <v>118</v>
      </c>
      <c r="AG48" s="76" t="s">
        <v>118</v>
      </c>
      <c r="AH48" s="76" t="s">
        <v>118</v>
      </c>
      <c r="AI48" s="76" t="s">
        <v>117</v>
      </c>
      <c r="AJ48" s="76" t="s">
        <v>118</v>
      </c>
      <c r="AK48" s="76" t="s">
        <v>118</v>
      </c>
      <c r="AL48" s="76" t="s">
        <v>118</v>
      </c>
      <c r="AM48" s="76" t="s">
        <v>118</v>
      </c>
      <c r="AN48" s="76" t="s">
        <v>116</v>
      </c>
      <c r="AO48" s="76" t="s">
        <v>118</v>
      </c>
      <c r="AP48" s="76" t="s">
        <v>118</v>
      </c>
      <c r="AQ48" s="76" t="s">
        <v>118</v>
      </c>
      <c r="AR48" s="76" t="s">
        <v>118</v>
      </c>
      <c r="AS48" s="76" t="s">
        <v>118</v>
      </c>
      <c r="AT48" s="76" t="s">
        <v>118</v>
      </c>
      <c r="AU48" s="76" t="s">
        <v>118</v>
      </c>
      <c r="AV48" s="76" t="s">
        <v>117</v>
      </c>
      <c r="AW48" s="76" t="s">
        <v>118</v>
      </c>
      <c r="AX48" s="76" t="s">
        <v>118</v>
      </c>
      <c r="AY48" s="76" t="s">
        <v>117</v>
      </c>
      <c r="AZ48" s="76" t="s">
        <v>118</v>
      </c>
      <c r="BA48" s="76" t="s">
        <v>118</v>
      </c>
      <c r="BB48" s="76" t="s">
        <v>118</v>
      </c>
      <c r="BC48" s="76" t="s">
        <v>117</v>
      </c>
      <c r="BD48" s="76" t="s">
        <v>117</v>
      </c>
      <c r="BE48" s="76" t="s">
        <v>116</v>
      </c>
      <c r="BF48" s="76" t="s">
        <v>116</v>
      </c>
      <c r="BG48" s="76" t="s">
        <v>118</v>
      </c>
      <c r="BH48" s="76" t="s">
        <v>117</v>
      </c>
      <c r="BI48" s="76" t="s">
        <v>117</v>
      </c>
      <c r="BJ48" s="76" t="s">
        <v>118</v>
      </c>
      <c r="BK48" s="76" t="s">
        <v>118</v>
      </c>
      <c r="BL48" s="77" t="s">
        <v>118</v>
      </c>
      <c r="BM48" s="77" t="s">
        <v>118</v>
      </c>
      <c r="BN48" s="77" t="s">
        <v>127</v>
      </c>
      <c r="BO48" s="77" t="s">
        <v>128</v>
      </c>
      <c r="BP48" s="77" t="s">
        <v>127</v>
      </c>
      <c r="BQ48" s="77" t="s">
        <v>120</v>
      </c>
      <c r="BR48" s="77" t="s">
        <v>127</v>
      </c>
      <c r="BS48" s="77" t="s">
        <v>120</v>
      </c>
      <c r="BT48" s="77" t="s">
        <v>127</v>
      </c>
      <c r="BU48" s="77" t="s">
        <v>127</v>
      </c>
      <c r="BV48" s="77" t="s">
        <v>120</v>
      </c>
      <c r="BW48" s="77" t="s">
        <v>120</v>
      </c>
      <c r="BX48" s="77" t="s">
        <v>118</v>
      </c>
      <c r="BY48" s="77" t="s">
        <v>120</v>
      </c>
      <c r="BZ48" s="77" t="s">
        <v>127</v>
      </c>
      <c r="CA48" s="77" t="s">
        <v>118</v>
      </c>
      <c r="CB48" s="77" t="s">
        <v>120</v>
      </c>
      <c r="CC48" s="77" t="s">
        <v>118</v>
      </c>
      <c r="CD48" s="77" t="s">
        <v>118</v>
      </c>
      <c r="CE48" s="77" t="s">
        <v>118</v>
      </c>
      <c r="CF48" s="78" t="s">
        <v>120</v>
      </c>
      <c r="CG48" s="78" t="s">
        <v>128</v>
      </c>
      <c r="CH48" s="78" t="s">
        <v>116</v>
      </c>
      <c r="CI48" s="78" t="s">
        <v>128</v>
      </c>
      <c r="CJ48" s="78" t="s">
        <v>120</v>
      </c>
      <c r="CK48" s="78" t="s">
        <v>128</v>
      </c>
      <c r="CL48" s="78" t="s">
        <v>120</v>
      </c>
      <c r="CM48" s="78" t="s">
        <v>120</v>
      </c>
      <c r="CN48" s="79" t="s">
        <v>134</v>
      </c>
      <c r="CO48" s="79" t="s">
        <v>134</v>
      </c>
      <c r="CP48" s="79" t="s">
        <v>134</v>
      </c>
      <c r="CQ48" s="79" t="s">
        <v>134</v>
      </c>
      <c r="CR48" s="79" t="s">
        <v>134</v>
      </c>
      <c r="CS48" s="79" t="s">
        <v>134</v>
      </c>
      <c r="CT48" s="79" t="s">
        <v>134</v>
      </c>
      <c r="CU48" s="79" t="s">
        <v>134</v>
      </c>
      <c r="CV48" s="79" t="s">
        <v>134</v>
      </c>
      <c r="CW48" s="79" t="s">
        <v>123</v>
      </c>
      <c r="CX48" s="79" t="s">
        <v>134</v>
      </c>
      <c r="CY48" s="79" t="s">
        <v>134</v>
      </c>
      <c r="CZ48" s="79" t="s">
        <v>134</v>
      </c>
      <c r="DA48" s="79" t="s">
        <v>134</v>
      </c>
    </row>
    <row r="49" spans="1:105" x14ac:dyDescent="0.15">
      <c r="A49" s="114" t="s">
        <v>259</v>
      </c>
      <c r="B49" s="74" t="s">
        <v>136</v>
      </c>
      <c r="C49" s="74" t="s">
        <v>124</v>
      </c>
      <c r="D49" s="74" t="s">
        <v>107</v>
      </c>
      <c r="E49" s="74" t="s">
        <v>133</v>
      </c>
      <c r="F49" s="75" t="s">
        <v>114</v>
      </c>
      <c r="G49" s="75" t="s">
        <v>110</v>
      </c>
      <c r="H49" s="75" t="s">
        <v>112</v>
      </c>
      <c r="I49" s="75" t="s">
        <v>110</v>
      </c>
      <c r="J49" s="75" t="s">
        <v>110</v>
      </c>
      <c r="K49" s="75" t="s">
        <v>110</v>
      </c>
      <c r="L49" s="75" t="s">
        <v>110</v>
      </c>
      <c r="M49" s="75" t="s">
        <v>113</v>
      </c>
      <c r="N49" s="75" t="s">
        <v>110</v>
      </c>
      <c r="O49" s="75" t="s">
        <v>110</v>
      </c>
      <c r="P49" s="75" t="s">
        <v>110</v>
      </c>
      <c r="Q49" s="75" t="s">
        <v>113</v>
      </c>
      <c r="R49" s="75" t="s">
        <v>110</v>
      </c>
      <c r="S49" s="75" t="s">
        <v>113</v>
      </c>
      <c r="T49" s="75" t="s">
        <v>110</v>
      </c>
      <c r="U49" s="75" t="s">
        <v>110</v>
      </c>
      <c r="V49" s="75" t="s">
        <v>113</v>
      </c>
      <c r="W49" s="75" t="s">
        <v>113</v>
      </c>
      <c r="X49" s="75" t="s">
        <v>110</v>
      </c>
      <c r="Y49" s="75" t="s">
        <v>113</v>
      </c>
      <c r="Z49" s="75" t="s">
        <v>110</v>
      </c>
      <c r="AA49" s="75" t="s">
        <v>110</v>
      </c>
      <c r="AB49" s="75" t="s">
        <v>110</v>
      </c>
      <c r="AC49" s="75" t="s">
        <v>110</v>
      </c>
      <c r="AD49" s="75" t="s">
        <v>113</v>
      </c>
      <c r="AE49" s="76" t="s">
        <v>116</v>
      </c>
      <c r="AF49" s="76" t="s">
        <v>116</v>
      </c>
      <c r="AG49" s="76" t="s">
        <v>116</v>
      </c>
      <c r="AH49" s="76" t="s">
        <v>117</v>
      </c>
      <c r="AI49" s="76" t="s">
        <v>116</v>
      </c>
      <c r="AJ49" s="76" t="s">
        <v>116</v>
      </c>
      <c r="AK49" s="76" t="s">
        <v>116</v>
      </c>
      <c r="AL49" s="76" t="s">
        <v>116</v>
      </c>
      <c r="AM49" s="76" t="s">
        <v>116</v>
      </c>
      <c r="AN49" s="76" t="s">
        <v>117</v>
      </c>
      <c r="AO49" s="76" t="s">
        <v>116</v>
      </c>
      <c r="AP49" s="76" t="s">
        <v>117</v>
      </c>
      <c r="AQ49" s="76" t="s">
        <v>118</v>
      </c>
      <c r="AR49" s="76" t="s">
        <v>116</v>
      </c>
      <c r="AS49" s="76" t="s">
        <v>116</v>
      </c>
      <c r="AT49" s="76" t="s">
        <v>116</v>
      </c>
      <c r="AU49" s="76" t="s">
        <v>116</v>
      </c>
      <c r="AV49" s="76" t="s">
        <v>117</v>
      </c>
      <c r="AW49" s="76" t="s">
        <v>116</v>
      </c>
      <c r="AX49" s="76" t="s">
        <v>116</v>
      </c>
      <c r="AY49" s="76" t="s">
        <v>117</v>
      </c>
      <c r="AZ49" s="76" t="s">
        <v>116</v>
      </c>
      <c r="BA49" s="76" t="s">
        <v>116</v>
      </c>
      <c r="BB49" s="76" t="s">
        <v>117</v>
      </c>
      <c r="BC49" s="76" t="s">
        <v>118</v>
      </c>
      <c r="BD49" s="76" t="s">
        <v>117</v>
      </c>
      <c r="BE49" s="76" t="s">
        <v>117</v>
      </c>
      <c r="BF49" s="76" t="s">
        <v>117</v>
      </c>
      <c r="BG49" s="76" t="s">
        <v>116</v>
      </c>
      <c r="BH49" s="76" t="s">
        <v>116</v>
      </c>
      <c r="BI49" s="76" t="s">
        <v>116</v>
      </c>
      <c r="BJ49" s="76" t="s">
        <v>116</v>
      </c>
      <c r="BK49" s="76" t="s">
        <v>116</v>
      </c>
      <c r="BL49" s="77" t="s">
        <v>119</v>
      </c>
      <c r="BM49" s="77" t="s">
        <v>119</v>
      </c>
      <c r="BN49" s="77" t="s">
        <v>119</v>
      </c>
      <c r="BO49" s="77" t="s">
        <v>127</v>
      </c>
      <c r="BP49" s="77" t="s">
        <v>129</v>
      </c>
      <c r="BQ49" s="77" t="s">
        <v>129</v>
      </c>
      <c r="BR49" s="77" t="s">
        <v>119</v>
      </c>
      <c r="BS49" s="77" t="s">
        <v>120</v>
      </c>
      <c r="BT49" s="77" t="s">
        <v>119</v>
      </c>
      <c r="BU49" s="77" t="s">
        <v>119</v>
      </c>
      <c r="BV49" s="77" t="s">
        <v>119</v>
      </c>
      <c r="BW49" s="77" t="s">
        <v>119</v>
      </c>
      <c r="BX49" s="77" t="s">
        <v>119</v>
      </c>
      <c r="BY49" s="77" t="s">
        <v>119</v>
      </c>
      <c r="BZ49" s="77" t="s">
        <v>119</v>
      </c>
      <c r="CA49" s="77" t="s">
        <v>128</v>
      </c>
      <c r="CB49" s="77" t="s">
        <v>120</v>
      </c>
      <c r="CC49" s="77" t="s">
        <v>127</v>
      </c>
      <c r="CD49" s="77" t="s">
        <v>119</v>
      </c>
      <c r="CE49" s="77" t="s">
        <v>129</v>
      </c>
      <c r="CF49" s="78" t="s">
        <v>116</v>
      </c>
      <c r="CG49" s="78" t="s">
        <v>116</v>
      </c>
      <c r="CH49" s="78" t="s">
        <v>121</v>
      </c>
      <c r="CI49" s="78" t="s">
        <v>116</v>
      </c>
      <c r="CJ49" s="78" t="s">
        <v>121</v>
      </c>
      <c r="CK49" s="78" t="s">
        <v>116</v>
      </c>
      <c r="CL49" s="78" t="s">
        <v>121</v>
      </c>
      <c r="CM49" s="78" t="s">
        <v>116</v>
      </c>
      <c r="CN49" s="79" t="s">
        <v>130</v>
      </c>
      <c r="CO49" s="79" t="s">
        <v>130</v>
      </c>
      <c r="CP49" s="79" t="s">
        <v>130</v>
      </c>
      <c r="CQ49" s="79" t="s">
        <v>130</v>
      </c>
      <c r="CR49" s="79" t="s">
        <v>122</v>
      </c>
      <c r="CS49" s="79" t="s">
        <v>122</v>
      </c>
      <c r="CT49" s="79" t="s">
        <v>110</v>
      </c>
      <c r="CU49" s="79" t="s">
        <v>122</v>
      </c>
      <c r="CV49" s="79" t="s">
        <v>130</v>
      </c>
      <c r="CW49" s="79" t="s">
        <v>122</v>
      </c>
      <c r="CX49" s="79" t="s">
        <v>130</v>
      </c>
      <c r="CY49" s="79" t="s">
        <v>122</v>
      </c>
      <c r="CZ49" s="79" t="s">
        <v>122</v>
      </c>
      <c r="DA49" s="79" t="s">
        <v>122</v>
      </c>
    </row>
    <row r="50" spans="1:105" x14ac:dyDescent="0.15">
      <c r="A50" s="114" t="s">
        <v>260</v>
      </c>
      <c r="B50" s="74" t="s">
        <v>136</v>
      </c>
      <c r="C50" s="74" t="s">
        <v>106</v>
      </c>
      <c r="D50" s="74" t="s">
        <v>107</v>
      </c>
      <c r="E50" s="74" t="s">
        <v>133</v>
      </c>
      <c r="F50" s="75" t="s">
        <v>112</v>
      </c>
      <c r="G50" s="75" t="s">
        <v>113</v>
      </c>
      <c r="H50" s="75" t="s">
        <v>109</v>
      </c>
      <c r="I50" s="75" t="s">
        <v>113</v>
      </c>
      <c r="J50" s="75" t="s">
        <v>111</v>
      </c>
      <c r="K50" s="75" t="s">
        <v>113</v>
      </c>
      <c r="L50" s="75" t="s">
        <v>113</v>
      </c>
      <c r="M50" s="75" t="s">
        <v>114</v>
      </c>
      <c r="N50" s="75" t="s">
        <v>113</v>
      </c>
      <c r="O50" s="75" t="s">
        <v>135</v>
      </c>
      <c r="P50" s="75" t="s">
        <v>110</v>
      </c>
      <c r="Q50" s="75" t="s">
        <v>112</v>
      </c>
      <c r="R50" s="75" t="s">
        <v>114</v>
      </c>
      <c r="S50" s="75" t="s">
        <v>114</v>
      </c>
      <c r="T50" s="75" t="s">
        <v>113</v>
      </c>
      <c r="U50" s="75" t="s">
        <v>110</v>
      </c>
      <c r="V50" s="75" t="s">
        <v>114</v>
      </c>
      <c r="W50" s="75" t="s">
        <v>110</v>
      </c>
      <c r="X50" s="75" t="s">
        <v>113</v>
      </c>
      <c r="Y50" s="75" t="s">
        <v>113</v>
      </c>
      <c r="Z50" s="75" t="s">
        <v>135</v>
      </c>
      <c r="AA50" s="75" t="s">
        <v>110</v>
      </c>
      <c r="AB50" s="75" t="s">
        <v>110</v>
      </c>
      <c r="AC50" s="75" t="s">
        <v>113</v>
      </c>
      <c r="AD50" s="75" t="s">
        <v>114</v>
      </c>
      <c r="AE50" s="76" t="s">
        <v>118</v>
      </c>
      <c r="AF50" s="76" t="s">
        <v>118</v>
      </c>
      <c r="AG50" s="76" t="s">
        <v>118</v>
      </c>
      <c r="AH50" s="76" t="s">
        <v>118</v>
      </c>
      <c r="AI50" s="76" t="s">
        <v>116</v>
      </c>
      <c r="AJ50" s="76" t="s">
        <v>117</v>
      </c>
      <c r="AK50" s="76" t="s">
        <v>118</v>
      </c>
      <c r="AL50" s="76" t="s">
        <v>118</v>
      </c>
      <c r="AM50" s="76" t="s">
        <v>118</v>
      </c>
      <c r="AN50" s="76" t="s">
        <v>117</v>
      </c>
      <c r="AO50" s="76" t="s">
        <v>118</v>
      </c>
      <c r="AP50" s="76" t="s">
        <v>117</v>
      </c>
      <c r="AQ50" s="76" t="s">
        <v>117</v>
      </c>
      <c r="AR50" s="76" t="s">
        <v>117</v>
      </c>
      <c r="AS50" s="76" t="s">
        <v>118</v>
      </c>
      <c r="AT50" s="76" t="s">
        <v>117</v>
      </c>
      <c r="AU50" s="76" t="s">
        <v>118</v>
      </c>
      <c r="AV50" s="76" t="s">
        <v>117</v>
      </c>
      <c r="AW50" s="76" t="s">
        <v>117</v>
      </c>
      <c r="AX50" s="76" t="s">
        <v>118</v>
      </c>
      <c r="AY50" s="76" t="s">
        <v>117</v>
      </c>
      <c r="AZ50" s="76" t="s">
        <v>117</v>
      </c>
      <c r="BA50" s="76" t="s">
        <v>118</v>
      </c>
      <c r="BB50" s="76" t="s">
        <v>118</v>
      </c>
      <c r="BC50" s="76" t="s">
        <v>118</v>
      </c>
      <c r="BD50" s="76" t="s">
        <v>117</v>
      </c>
      <c r="BE50" s="76" t="s">
        <v>117</v>
      </c>
      <c r="BF50" s="76" t="s">
        <v>117</v>
      </c>
      <c r="BG50" s="76" t="s">
        <v>116</v>
      </c>
      <c r="BH50" s="76" t="s">
        <v>117</v>
      </c>
      <c r="BI50" s="76" t="s">
        <v>117</v>
      </c>
      <c r="BJ50" s="76" t="s">
        <v>118</v>
      </c>
      <c r="BK50" s="76" t="s">
        <v>118</v>
      </c>
      <c r="BL50" s="77" t="s">
        <v>118</v>
      </c>
      <c r="BM50" s="77" t="s">
        <v>118</v>
      </c>
      <c r="BN50" s="77" t="s">
        <v>118</v>
      </c>
      <c r="BO50" s="77" t="s">
        <v>120</v>
      </c>
      <c r="BP50" s="77" t="s">
        <v>120</v>
      </c>
      <c r="BQ50" s="77" t="s">
        <v>118</v>
      </c>
      <c r="BR50" s="77" t="s">
        <v>118</v>
      </c>
      <c r="BS50" s="77" t="s">
        <v>120</v>
      </c>
      <c r="BT50" s="77" t="s">
        <v>118</v>
      </c>
      <c r="BU50" s="77" t="s">
        <v>120</v>
      </c>
      <c r="BV50" s="77" t="s">
        <v>118</v>
      </c>
      <c r="BW50" s="77" t="s">
        <v>118</v>
      </c>
      <c r="BX50" s="77" t="s">
        <v>120</v>
      </c>
      <c r="BY50" s="77" t="s">
        <v>118</v>
      </c>
      <c r="BZ50" s="77" t="s">
        <v>118</v>
      </c>
      <c r="CA50" s="77" t="s">
        <v>120</v>
      </c>
      <c r="CB50" s="77" t="s">
        <v>128</v>
      </c>
      <c r="CC50" s="77" t="s">
        <v>118</v>
      </c>
      <c r="CD50" s="77" t="s">
        <v>128</v>
      </c>
      <c r="CE50" s="77" t="s">
        <v>118</v>
      </c>
      <c r="CF50" s="78" t="s">
        <v>116</v>
      </c>
      <c r="CG50" s="78" t="s">
        <v>128</v>
      </c>
      <c r="CH50" s="78" t="s">
        <v>120</v>
      </c>
      <c r="CI50" s="78" t="s">
        <v>128</v>
      </c>
      <c r="CJ50" s="78" t="s">
        <v>128</v>
      </c>
      <c r="CK50" s="78" t="s">
        <v>120</v>
      </c>
      <c r="CL50" s="78" t="s">
        <v>120</v>
      </c>
      <c r="CM50" s="78" t="s">
        <v>120</v>
      </c>
      <c r="CN50" s="79" t="s">
        <v>134</v>
      </c>
      <c r="CO50" s="79" t="s">
        <v>134</v>
      </c>
      <c r="CP50" s="79" t="s">
        <v>134</v>
      </c>
      <c r="CQ50" s="79" t="s">
        <v>110</v>
      </c>
      <c r="CR50" s="79" t="s">
        <v>134</v>
      </c>
      <c r="CS50" s="79" t="s">
        <v>110</v>
      </c>
      <c r="CT50" s="79" t="s">
        <v>131</v>
      </c>
      <c r="CU50" s="79" t="s">
        <v>131</v>
      </c>
      <c r="CV50" s="79" t="s">
        <v>131</v>
      </c>
      <c r="CW50" s="79" t="s">
        <v>130</v>
      </c>
      <c r="CX50" s="79" t="s">
        <v>134</v>
      </c>
      <c r="CY50" s="79" t="s">
        <v>134</v>
      </c>
      <c r="CZ50" s="79" t="s">
        <v>123</v>
      </c>
      <c r="DA50" s="79" t="s">
        <v>134</v>
      </c>
    </row>
    <row r="51" spans="1:105" x14ac:dyDescent="0.15">
      <c r="A51" s="114" t="s">
        <v>261</v>
      </c>
      <c r="B51" s="74" t="s">
        <v>136</v>
      </c>
      <c r="C51" s="74" t="s">
        <v>106</v>
      </c>
      <c r="D51" s="74" t="s">
        <v>132</v>
      </c>
      <c r="E51" s="74" t="s">
        <v>133</v>
      </c>
      <c r="F51" s="75" t="s">
        <v>109</v>
      </c>
      <c r="G51" s="75" t="s">
        <v>114</v>
      </c>
      <c r="H51" s="75" t="s">
        <v>112</v>
      </c>
      <c r="I51" s="75" t="s">
        <v>109</v>
      </c>
      <c r="J51" s="75" t="s">
        <v>109</v>
      </c>
      <c r="K51" s="75" t="s">
        <v>135</v>
      </c>
      <c r="L51" s="75" t="s">
        <v>112</v>
      </c>
      <c r="M51" s="75" t="s">
        <v>109</v>
      </c>
      <c r="N51" s="75" t="s">
        <v>114</v>
      </c>
      <c r="O51" s="75" t="s">
        <v>109</v>
      </c>
      <c r="P51" s="75" t="s">
        <v>135</v>
      </c>
      <c r="Q51" s="75" t="s">
        <v>115</v>
      </c>
      <c r="R51" s="75" t="s">
        <v>114</v>
      </c>
      <c r="S51" s="75" t="s">
        <v>112</v>
      </c>
      <c r="T51" s="75" t="s">
        <v>135</v>
      </c>
      <c r="U51" s="75" t="s">
        <v>112</v>
      </c>
      <c r="V51" s="75" t="s">
        <v>109</v>
      </c>
      <c r="W51" s="75" t="s">
        <v>112</v>
      </c>
      <c r="X51" s="75" t="s">
        <v>111</v>
      </c>
      <c r="Y51" s="75" t="s">
        <v>111</v>
      </c>
      <c r="Z51" s="75" t="s">
        <v>111</v>
      </c>
      <c r="AA51" s="75" t="s">
        <v>109</v>
      </c>
      <c r="AB51" s="75" t="s">
        <v>135</v>
      </c>
      <c r="AC51" s="75" t="s">
        <v>112</v>
      </c>
      <c r="AD51" s="75" t="s">
        <v>109</v>
      </c>
      <c r="AE51" s="76" t="s">
        <v>118</v>
      </c>
      <c r="AF51" s="76" t="s">
        <v>118</v>
      </c>
      <c r="AG51" s="76" t="s">
        <v>117</v>
      </c>
      <c r="AH51" s="76" t="s">
        <v>116</v>
      </c>
      <c r="AI51" s="76" t="s">
        <v>118</v>
      </c>
      <c r="AJ51" s="76" t="s">
        <v>116</v>
      </c>
      <c r="AK51" s="76" t="s">
        <v>117</v>
      </c>
      <c r="AL51" s="76" t="s">
        <v>118</v>
      </c>
      <c r="AM51" s="76" t="s">
        <v>117</v>
      </c>
      <c r="AN51" s="76" t="s">
        <v>116</v>
      </c>
      <c r="AO51" s="76" t="s">
        <v>118</v>
      </c>
      <c r="AP51" s="76" t="s">
        <v>117</v>
      </c>
      <c r="AQ51" s="76" t="s">
        <v>118</v>
      </c>
      <c r="AR51" s="76" t="s">
        <v>117</v>
      </c>
      <c r="AS51" s="76" t="s">
        <v>118</v>
      </c>
      <c r="AT51" s="76" t="s">
        <v>117</v>
      </c>
      <c r="AU51" s="76" t="s">
        <v>117</v>
      </c>
      <c r="AV51" s="76" t="s">
        <v>117</v>
      </c>
      <c r="AW51" s="76" t="s">
        <v>117</v>
      </c>
      <c r="AX51" s="76" t="s">
        <v>118</v>
      </c>
      <c r="AY51" s="76" t="s">
        <v>117</v>
      </c>
      <c r="AZ51" s="76" t="s">
        <v>116</v>
      </c>
      <c r="BA51" s="76" t="s">
        <v>117</v>
      </c>
      <c r="BB51" s="76" t="s">
        <v>117</v>
      </c>
      <c r="BC51" s="76" t="s">
        <v>118</v>
      </c>
      <c r="BD51" s="76" t="s">
        <v>118</v>
      </c>
      <c r="BE51" s="76" t="s">
        <v>116</v>
      </c>
      <c r="BF51" s="76" t="s">
        <v>116</v>
      </c>
      <c r="BG51" s="76" t="s">
        <v>118</v>
      </c>
      <c r="BH51" s="76" t="s">
        <v>116</v>
      </c>
      <c r="BI51" s="76" t="s">
        <v>118</v>
      </c>
      <c r="BJ51" s="76" t="s">
        <v>118</v>
      </c>
      <c r="BK51" s="76" t="s">
        <v>118</v>
      </c>
      <c r="BL51" s="77" t="s">
        <v>127</v>
      </c>
      <c r="BM51" s="77" t="s">
        <v>120</v>
      </c>
      <c r="BN51" s="77" t="s">
        <v>119</v>
      </c>
      <c r="BO51" s="77" t="s">
        <v>119</v>
      </c>
      <c r="BP51" s="77" t="s">
        <v>118</v>
      </c>
      <c r="BQ51" s="77" t="s">
        <v>118</v>
      </c>
      <c r="BR51" s="77" t="s">
        <v>127</v>
      </c>
      <c r="BS51" s="77" t="s">
        <v>129</v>
      </c>
      <c r="BT51" s="77" t="s">
        <v>117</v>
      </c>
      <c r="BU51" s="77" t="s">
        <v>129</v>
      </c>
      <c r="BV51" s="77" t="s">
        <v>129</v>
      </c>
      <c r="BW51" s="77" t="s">
        <v>128</v>
      </c>
      <c r="BX51" s="77" t="s">
        <v>129</v>
      </c>
      <c r="BY51" s="77" t="s">
        <v>118</v>
      </c>
      <c r="BZ51" s="77" t="s">
        <v>119</v>
      </c>
      <c r="CA51" s="77" t="s">
        <v>117</v>
      </c>
      <c r="CB51" s="77" t="s">
        <v>127</v>
      </c>
      <c r="CC51" s="77" t="s">
        <v>128</v>
      </c>
      <c r="CD51" s="77" t="s">
        <v>129</v>
      </c>
      <c r="CE51" s="77" t="s">
        <v>128</v>
      </c>
      <c r="CF51" s="78" t="s">
        <v>121</v>
      </c>
      <c r="CG51" s="78" t="s">
        <v>128</v>
      </c>
      <c r="CH51" s="78" t="s">
        <v>120</v>
      </c>
      <c r="CI51" s="78" t="s">
        <v>116</v>
      </c>
      <c r="CJ51" s="78" t="s">
        <v>120</v>
      </c>
      <c r="CK51" s="78" t="s">
        <v>128</v>
      </c>
      <c r="CL51" s="78" t="s">
        <v>120</v>
      </c>
      <c r="CM51" s="78" t="s">
        <v>120</v>
      </c>
      <c r="CN51" s="79" t="s">
        <v>130</v>
      </c>
      <c r="CO51" s="79" t="s">
        <v>131</v>
      </c>
      <c r="CP51" s="79" t="s">
        <v>123</v>
      </c>
      <c r="CQ51" s="79" t="s">
        <v>110</v>
      </c>
      <c r="CR51" s="79" t="s">
        <v>123</v>
      </c>
      <c r="CS51" s="79" t="s">
        <v>110</v>
      </c>
      <c r="CT51" s="79" t="s">
        <v>134</v>
      </c>
      <c r="CU51" s="79" t="s">
        <v>110</v>
      </c>
      <c r="CV51" s="79" t="s">
        <v>110</v>
      </c>
      <c r="CW51" s="79" t="s">
        <v>131</v>
      </c>
      <c r="CX51" s="79" t="s">
        <v>130</v>
      </c>
      <c r="CY51" s="79" t="s">
        <v>131</v>
      </c>
      <c r="CZ51" s="79" t="s">
        <v>134</v>
      </c>
      <c r="DA51" s="79" t="s">
        <v>110</v>
      </c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85D7-962A-894E-BA14-6AA7841CC243}">
  <dimension ref="A1:AE51"/>
  <sheetViews>
    <sheetView zoomScale="80" zoomScaleNormal="80" workbookViewId="0">
      <selection activeCell="AA63" sqref="AA63"/>
    </sheetView>
  </sheetViews>
  <sheetFormatPr baseColWidth="10" defaultColWidth="12.6640625" defaultRowHeight="13" x14ac:dyDescent="0.15"/>
  <cols>
    <col min="1" max="1" width="18.1640625" customWidth="1"/>
    <col min="2" max="26" width="2.1640625" bestFit="1" customWidth="1"/>
    <col min="27" max="27" width="14.6640625" customWidth="1"/>
    <col min="28" max="28" width="56" customWidth="1"/>
    <col min="29" max="32" width="18.83203125" customWidth="1"/>
  </cols>
  <sheetData>
    <row r="1" spans="1:31" s="2" customFormat="1" x14ac:dyDescent="0.15">
      <c r="A1" s="2" t="s">
        <v>262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29</v>
      </c>
      <c r="AA1" s="2" t="s">
        <v>211</v>
      </c>
      <c r="AB1" s="33" t="s">
        <v>332</v>
      </c>
      <c r="AC1" s="33" t="s">
        <v>346</v>
      </c>
    </row>
    <row r="2" spans="1:31" x14ac:dyDescent="0.15">
      <c r="A2" t="s">
        <v>212</v>
      </c>
      <c r="B2">
        <v>6</v>
      </c>
      <c r="C2">
        <v>1</v>
      </c>
      <c r="D2">
        <v>8</v>
      </c>
      <c r="E2">
        <v>5</v>
      </c>
      <c r="F2">
        <v>6</v>
      </c>
      <c r="G2">
        <v>2</v>
      </c>
      <c r="H2">
        <v>8</v>
      </c>
      <c r="I2">
        <v>2</v>
      </c>
      <c r="J2">
        <v>1</v>
      </c>
      <c r="K2">
        <v>1</v>
      </c>
      <c r="L2">
        <v>4</v>
      </c>
      <c r="M2">
        <v>6</v>
      </c>
      <c r="N2">
        <v>1</v>
      </c>
      <c r="O2">
        <v>6</v>
      </c>
      <c r="P2">
        <v>1</v>
      </c>
      <c r="Q2">
        <v>5</v>
      </c>
      <c r="R2">
        <v>6</v>
      </c>
      <c r="S2">
        <v>1</v>
      </c>
      <c r="T2">
        <v>7</v>
      </c>
      <c r="U2">
        <v>1</v>
      </c>
      <c r="V2">
        <v>2</v>
      </c>
      <c r="W2">
        <v>2</v>
      </c>
      <c r="X2">
        <v>7</v>
      </c>
      <c r="Y2">
        <v>2</v>
      </c>
      <c r="Z2">
        <v>8</v>
      </c>
      <c r="AA2" s="26">
        <f t="shared" ref="AA2:AA33" si="0">SUM(B2:Z2)</f>
        <v>99</v>
      </c>
      <c r="AB2" s="26" t="str" cm="1">
        <f t="array" ref="AB2">_xlfn.IFS(AA2&lt;=99,"низкий",AND(AA2&gt;=100,AA2&lt;=155),"средний",AA2&gt;155,"высокий")</f>
        <v>низкий</v>
      </c>
    </row>
    <row r="3" spans="1:31" x14ac:dyDescent="0.15">
      <c r="A3" t="s">
        <v>213</v>
      </c>
      <c r="B3">
        <v>5</v>
      </c>
      <c r="C3">
        <v>2</v>
      </c>
      <c r="D3">
        <v>2</v>
      </c>
      <c r="E3">
        <v>1</v>
      </c>
      <c r="F3">
        <v>5</v>
      </c>
      <c r="G3">
        <v>7</v>
      </c>
      <c r="H3">
        <v>5</v>
      </c>
      <c r="I3">
        <v>7</v>
      </c>
      <c r="J3">
        <v>1</v>
      </c>
      <c r="K3">
        <v>1</v>
      </c>
      <c r="L3">
        <v>5</v>
      </c>
      <c r="M3">
        <v>5</v>
      </c>
      <c r="N3">
        <v>1</v>
      </c>
      <c r="O3">
        <v>5</v>
      </c>
      <c r="P3">
        <v>1</v>
      </c>
      <c r="Q3">
        <v>1</v>
      </c>
      <c r="R3">
        <v>8</v>
      </c>
      <c r="S3">
        <v>5</v>
      </c>
      <c r="T3">
        <v>8</v>
      </c>
      <c r="U3">
        <v>5</v>
      </c>
      <c r="V3">
        <v>1</v>
      </c>
      <c r="W3">
        <v>5</v>
      </c>
      <c r="X3">
        <v>2</v>
      </c>
      <c r="Y3">
        <v>6</v>
      </c>
      <c r="Z3">
        <v>6</v>
      </c>
      <c r="AA3" s="26">
        <f t="shared" si="0"/>
        <v>100</v>
      </c>
      <c r="AB3" s="26" t="str" cm="1">
        <f t="array" ref="AB3">_xlfn.IFS(AA3&lt;=99,"низкий",AND(AA3&gt;=100,AA3&lt;=155),"средний",AA3&gt;155,"высокий")</f>
        <v>средний</v>
      </c>
      <c r="AD3" s="69" t="s">
        <v>334</v>
      </c>
      <c r="AE3" s="69" t="s">
        <v>345</v>
      </c>
    </row>
    <row r="4" spans="1:31" x14ac:dyDescent="0.15">
      <c r="A4" t="s">
        <v>214</v>
      </c>
      <c r="B4">
        <v>7</v>
      </c>
      <c r="C4">
        <v>8</v>
      </c>
      <c r="D4">
        <v>2</v>
      </c>
      <c r="E4">
        <v>1</v>
      </c>
      <c r="F4">
        <v>2</v>
      </c>
      <c r="G4">
        <v>7</v>
      </c>
      <c r="H4">
        <v>8</v>
      </c>
      <c r="I4">
        <v>8</v>
      </c>
      <c r="J4">
        <v>1</v>
      </c>
      <c r="K4">
        <v>7</v>
      </c>
      <c r="L4">
        <v>5</v>
      </c>
      <c r="M4">
        <v>6</v>
      </c>
      <c r="N4">
        <v>2</v>
      </c>
      <c r="O4">
        <v>8</v>
      </c>
      <c r="P4">
        <v>7</v>
      </c>
      <c r="Q4">
        <v>2</v>
      </c>
      <c r="R4">
        <v>7</v>
      </c>
      <c r="S4">
        <v>1</v>
      </c>
      <c r="T4">
        <v>5</v>
      </c>
      <c r="U4">
        <v>8</v>
      </c>
      <c r="V4">
        <v>1</v>
      </c>
      <c r="W4">
        <v>1</v>
      </c>
      <c r="X4">
        <v>7</v>
      </c>
      <c r="Y4">
        <v>5</v>
      </c>
      <c r="Z4">
        <v>6</v>
      </c>
      <c r="AA4" s="26">
        <f t="shared" si="0"/>
        <v>122</v>
      </c>
      <c r="AB4" s="26" t="str" cm="1">
        <f t="array" ref="AB4">_xlfn.IFS(AA4&lt;=99,"низкий",AND(AA4&gt;=100,AA4&lt;=155),"средний",AA4&gt;155,"высокий")</f>
        <v>средний</v>
      </c>
      <c r="AC4" s="69" t="s">
        <v>209</v>
      </c>
      <c r="AD4" s="86">
        <f>AE4/50</f>
        <v>0.56000000000000005</v>
      </c>
      <c r="AE4">
        <f>COUNTIF(AB2:AB51,"низкий")</f>
        <v>28</v>
      </c>
    </row>
    <row r="5" spans="1:31" x14ac:dyDescent="0.15">
      <c r="A5" t="s">
        <v>215</v>
      </c>
      <c r="B5">
        <v>5</v>
      </c>
      <c r="C5">
        <v>5</v>
      </c>
      <c r="D5">
        <v>3</v>
      </c>
      <c r="E5">
        <v>2</v>
      </c>
      <c r="F5">
        <v>2</v>
      </c>
      <c r="G5">
        <v>5</v>
      </c>
      <c r="H5">
        <v>5</v>
      </c>
      <c r="I5">
        <v>3</v>
      </c>
      <c r="J5">
        <v>1</v>
      </c>
      <c r="K5">
        <v>4</v>
      </c>
      <c r="L5">
        <v>4</v>
      </c>
      <c r="M5">
        <v>6</v>
      </c>
      <c r="N5">
        <v>1</v>
      </c>
      <c r="O5">
        <v>3</v>
      </c>
      <c r="P5">
        <v>3</v>
      </c>
      <c r="Q5">
        <v>5</v>
      </c>
      <c r="R5">
        <v>5</v>
      </c>
      <c r="S5">
        <v>5</v>
      </c>
      <c r="T5">
        <v>5</v>
      </c>
      <c r="U5">
        <v>6</v>
      </c>
      <c r="V5">
        <v>4</v>
      </c>
      <c r="W5">
        <v>3</v>
      </c>
      <c r="X5">
        <v>3</v>
      </c>
      <c r="Y5">
        <v>5</v>
      </c>
      <c r="Z5">
        <v>5</v>
      </c>
      <c r="AA5" s="26">
        <f t="shared" si="0"/>
        <v>98</v>
      </c>
      <c r="AB5" s="26" t="str" cm="1">
        <f t="array" ref="AB5">_xlfn.IFS(AA5&lt;=99,"низкий",AND(AA5&gt;=100,AA5&lt;=155),"средний",AA5&gt;155,"высокий")</f>
        <v>низкий</v>
      </c>
      <c r="AC5" s="69" t="s">
        <v>210</v>
      </c>
      <c r="AD5" s="87">
        <f>AE5/50</f>
        <v>0.42</v>
      </c>
      <c r="AE5">
        <f>COUNTIF(AB2:AB51,"средний")</f>
        <v>21</v>
      </c>
    </row>
    <row r="6" spans="1:31" x14ac:dyDescent="0.15">
      <c r="A6" t="s">
        <v>216</v>
      </c>
      <c r="B6">
        <v>5</v>
      </c>
      <c r="C6">
        <v>4</v>
      </c>
      <c r="D6">
        <v>4</v>
      </c>
      <c r="E6">
        <v>5</v>
      </c>
      <c r="F6">
        <v>3</v>
      </c>
      <c r="G6">
        <v>2</v>
      </c>
      <c r="H6">
        <v>2</v>
      </c>
      <c r="I6">
        <v>2</v>
      </c>
      <c r="J6">
        <v>2</v>
      </c>
      <c r="K6">
        <v>4</v>
      </c>
      <c r="L6">
        <v>6</v>
      </c>
      <c r="M6">
        <v>5</v>
      </c>
      <c r="N6">
        <v>1</v>
      </c>
      <c r="O6">
        <v>1</v>
      </c>
      <c r="P6">
        <v>1</v>
      </c>
      <c r="Q6">
        <v>1</v>
      </c>
      <c r="R6">
        <v>1</v>
      </c>
      <c r="S6">
        <v>2</v>
      </c>
      <c r="T6">
        <v>3</v>
      </c>
      <c r="U6">
        <v>3</v>
      </c>
      <c r="V6">
        <v>8</v>
      </c>
      <c r="W6">
        <v>3</v>
      </c>
      <c r="X6">
        <v>2</v>
      </c>
      <c r="Y6">
        <v>3</v>
      </c>
      <c r="Z6">
        <v>1</v>
      </c>
      <c r="AA6" s="26">
        <f t="shared" si="0"/>
        <v>74</v>
      </c>
      <c r="AB6" s="26" t="str" cm="1">
        <f t="array" ref="AB6">_xlfn.IFS(AA6&lt;=99,"низкий",AND(AA6&gt;=100,AA6&lt;=155),"средний",AA6&gt;155,"высокий")</f>
        <v>низкий</v>
      </c>
      <c r="AC6" s="69" t="s">
        <v>302</v>
      </c>
      <c r="AD6" s="87">
        <f>AE6/50</f>
        <v>0.02</v>
      </c>
      <c r="AE6">
        <f>COUNTIF(AB2:AB51,"высокий")</f>
        <v>1</v>
      </c>
    </row>
    <row r="7" spans="1:31" x14ac:dyDescent="0.15">
      <c r="A7" t="s">
        <v>217</v>
      </c>
      <c r="B7">
        <v>4</v>
      </c>
      <c r="C7">
        <v>1</v>
      </c>
      <c r="D7">
        <v>2</v>
      </c>
      <c r="E7">
        <v>5</v>
      </c>
      <c r="F7">
        <v>4</v>
      </c>
      <c r="G7">
        <v>5</v>
      </c>
      <c r="H7">
        <v>2</v>
      </c>
      <c r="I7">
        <v>2</v>
      </c>
      <c r="J7">
        <v>1</v>
      </c>
      <c r="K7">
        <v>3</v>
      </c>
      <c r="L7">
        <v>5</v>
      </c>
      <c r="M7">
        <v>5</v>
      </c>
      <c r="N7">
        <v>6</v>
      </c>
      <c r="O7">
        <v>4</v>
      </c>
      <c r="P7">
        <v>1</v>
      </c>
      <c r="Q7">
        <v>6</v>
      </c>
      <c r="R7">
        <v>5</v>
      </c>
      <c r="S7">
        <v>2</v>
      </c>
      <c r="T7">
        <v>7</v>
      </c>
      <c r="U7">
        <v>2</v>
      </c>
      <c r="V7">
        <v>2</v>
      </c>
      <c r="W7">
        <v>3</v>
      </c>
      <c r="X7">
        <v>2</v>
      </c>
      <c r="Y7">
        <v>2</v>
      </c>
      <c r="Z7">
        <v>2</v>
      </c>
      <c r="AA7" s="26">
        <f t="shared" si="0"/>
        <v>83</v>
      </c>
      <c r="AB7" s="26" t="str" cm="1">
        <f t="array" ref="AB7">_xlfn.IFS(AA7&lt;=99,"низкий",AND(AA7&gt;=100,AA7&lt;=155),"средний",AA7&gt;155,"высокий")</f>
        <v>низкий</v>
      </c>
    </row>
    <row r="8" spans="1:31" x14ac:dyDescent="0.15">
      <c r="A8" t="s">
        <v>218</v>
      </c>
      <c r="B8">
        <v>6</v>
      </c>
      <c r="C8">
        <v>6</v>
      </c>
      <c r="D8">
        <v>4</v>
      </c>
      <c r="E8">
        <v>6</v>
      </c>
      <c r="F8">
        <v>4</v>
      </c>
      <c r="G8">
        <v>4</v>
      </c>
      <c r="H8">
        <v>6</v>
      </c>
      <c r="I8">
        <v>6</v>
      </c>
      <c r="J8">
        <v>6</v>
      </c>
      <c r="K8">
        <v>5</v>
      </c>
      <c r="L8">
        <v>5</v>
      </c>
      <c r="M8">
        <v>7</v>
      </c>
      <c r="N8">
        <v>6</v>
      </c>
      <c r="O8">
        <v>7</v>
      </c>
      <c r="P8">
        <v>5</v>
      </c>
      <c r="Q8">
        <v>8</v>
      </c>
      <c r="R8">
        <v>6</v>
      </c>
      <c r="S8">
        <v>6</v>
      </c>
      <c r="T8">
        <v>4</v>
      </c>
      <c r="U8">
        <v>6</v>
      </c>
      <c r="V8">
        <v>5</v>
      </c>
      <c r="W8">
        <v>4</v>
      </c>
      <c r="X8">
        <v>4</v>
      </c>
      <c r="Y8">
        <v>4</v>
      </c>
      <c r="Z8">
        <v>6</v>
      </c>
      <c r="AA8" s="26">
        <f t="shared" si="0"/>
        <v>136</v>
      </c>
      <c r="AB8" s="26" t="str" cm="1">
        <f t="array" ref="AB8">_xlfn.IFS(AA8&lt;=99,"низкий",AND(AA8&gt;=100,AA8&lt;=155),"средний",AA8&gt;155,"высокий")</f>
        <v>средний</v>
      </c>
    </row>
    <row r="9" spans="1:31" x14ac:dyDescent="0.15">
      <c r="A9" t="s">
        <v>219</v>
      </c>
      <c r="B9">
        <v>6</v>
      </c>
      <c r="C9">
        <v>2</v>
      </c>
      <c r="D9">
        <v>7</v>
      </c>
      <c r="E9">
        <v>6</v>
      </c>
      <c r="F9">
        <v>7</v>
      </c>
      <c r="G9">
        <v>2</v>
      </c>
      <c r="H9">
        <v>8</v>
      </c>
      <c r="I9">
        <v>6</v>
      </c>
      <c r="J9">
        <v>4</v>
      </c>
      <c r="K9">
        <v>1</v>
      </c>
      <c r="L9">
        <v>2</v>
      </c>
      <c r="M9">
        <v>8</v>
      </c>
      <c r="N9">
        <v>8</v>
      </c>
      <c r="O9">
        <v>7</v>
      </c>
      <c r="P9">
        <v>2</v>
      </c>
      <c r="Q9">
        <v>6</v>
      </c>
      <c r="R9">
        <v>8</v>
      </c>
      <c r="S9">
        <v>8</v>
      </c>
      <c r="T9">
        <v>6</v>
      </c>
      <c r="U9">
        <v>7</v>
      </c>
      <c r="V9">
        <v>8</v>
      </c>
      <c r="W9">
        <v>8</v>
      </c>
      <c r="X9">
        <v>8</v>
      </c>
      <c r="Y9">
        <v>4</v>
      </c>
      <c r="Z9">
        <v>8</v>
      </c>
      <c r="AA9" s="26">
        <f t="shared" si="0"/>
        <v>147</v>
      </c>
      <c r="AB9" s="26" t="str" cm="1">
        <f t="array" ref="AB9">_xlfn.IFS(AA9&lt;=99,"низкий",AND(AA9&gt;=100,AA9&lt;=155),"средний",AA9&gt;155,"высокий")</f>
        <v>средний</v>
      </c>
    </row>
    <row r="10" spans="1:31" x14ac:dyDescent="0.15">
      <c r="A10" t="s">
        <v>220</v>
      </c>
      <c r="B10">
        <v>2</v>
      </c>
      <c r="C10">
        <v>1</v>
      </c>
      <c r="D10">
        <v>3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5</v>
      </c>
      <c r="L10">
        <v>6</v>
      </c>
      <c r="M10">
        <v>6</v>
      </c>
      <c r="N10">
        <v>1</v>
      </c>
      <c r="O10">
        <v>6</v>
      </c>
      <c r="P10">
        <v>1</v>
      </c>
      <c r="Q10">
        <v>6</v>
      </c>
      <c r="R10">
        <v>4</v>
      </c>
      <c r="S10">
        <v>1</v>
      </c>
      <c r="T10">
        <v>6</v>
      </c>
      <c r="U10">
        <v>5</v>
      </c>
      <c r="V10">
        <v>6</v>
      </c>
      <c r="W10">
        <v>6</v>
      </c>
      <c r="X10">
        <v>1</v>
      </c>
      <c r="Y10">
        <v>2</v>
      </c>
      <c r="Z10">
        <v>4</v>
      </c>
      <c r="AA10" s="26">
        <f t="shared" si="0"/>
        <v>78</v>
      </c>
      <c r="AB10" s="26" t="str" cm="1">
        <f t="array" ref="AB10">_xlfn.IFS(AA10&lt;=99,"низкий",AND(AA10&gt;=100,AA10&lt;=155),"средний",AA10&gt;155,"высокий")</f>
        <v>низкий</v>
      </c>
    </row>
    <row r="11" spans="1:31" x14ac:dyDescent="0.15">
      <c r="A11" t="s">
        <v>221</v>
      </c>
      <c r="B11">
        <v>3</v>
      </c>
      <c r="C11">
        <v>2</v>
      </c>
      <c r="D11">
        <v>2</v>
      </c>
      <c r="E11">
        <v>2</v>
      </c>
      <c r="F11">
        <v>5</v>
      </c>
      <c r="G11">
        <v>1</v>
      </c>
      <c r="H11">
        <v>1</v>
      </c>
      <c r="I11">
        <v>4</v>
      </c>
      <c r="J11">
        <v>1</v>
      </c>
      <c r="K11">
        <v>2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3</v>
      </c>
      <c r="S11">
        <v>1</v>
      </c>
      <c r="T11">
        <v>6</v>
      </c>
      <c r="U11">
        <v>6</v>
      </c>
      <c r="V11">
        <v>1</v>
      </c>
      <c r="W11">
        <v>4</v>
      </c>
      <c r="X11">
        <v>1</v>
      </c>
      <c r="Y11">
        <v>1</v>
      </c>
      <c r="Z11">
        <v>3</v>
      </c>
      <c r="AA11" s="26">
        <f t="shared" si="0"/>
        <v>55</v>
      </c>
      <c r="AB11" s="26" t="str" cm="1">
        <f t="array" ref="AB11">_xlfn.IFS(AA11&lt;=99,"низкий",AND(AA11&gt;=100,AA11&lt;=155),"средний",AA11&gt;155,"высокий")</f>
        <v>низкий</v>
      </c>
    </row>
    <row r="12" spans="1:31" x14ac:dyDescent="0.15">
      <c r="A12" t="s">
        <v>222</v>
      </c>
      <c r="B12">
        <v>6</v>
      </c>
      <c r="C12">
        <v>1</v>
      </c>
      <c r="D12">
        <v>5</v>
      </c>
      <c r="E12">
        <v>1</v>
      </c>
      <c r="F12">
        <v>2</v>
      </c>
      <c r="G12">
        <v>2</v>
      </c>
      <c r="H12">
        <v>6</v>
      </c>
      <c r="I12">
        <v>2</v>
      </c>
      <c r="J12">
        <v>2</v>
      </c>
      <c r="K12">
        <v>2</v>
      </c>
      <c r="L12">
        <v>2</v>
      </c>
      <c r="M12">
        <v>8</v>
      </c>
      <c r="N12">
        <v>1</v>
      </c>
      <c r="O12">
        <v>3</v>
      </c>
      <c r="P12">
        <v>1</v>
      </c>
      <c r="Q12">
        <v>1</v>
      </c>
      <c r="R12">
        <v>4</v>
      </c>
      <c r="S12">
        <v>2</v>
      </c>
      <c r="T12">
        <v>1</v>
      </c>
      <c r="U12">
        <v>1</v>
      </c>
      <c r="V12">
        <v>5</v>
      </c>
      <c r="W12">
        <v>1</v>
      </c>
      <c r="X12">
        <v>1</v>
      </c>
      <c r="Y12">
        <v>1</v>
      </c>
      <c r="Z12">
        <v>4</v>
      </c>
      <c r="AA12" s="26">
        <f t="shared" si="0"/>
        <v>65</v>
      </c>
      <c r="AB12" s="26" t="str" cm="1">
        <f t="array" ref="AB12">_xlfn.IFS(AA12&lt;=99,"низкий",AND(AA12&gt;=100,AA12&lt;=155),"средний",AA12&gt;155,"высокий")</f>
        <v>низкий</v>
      </c>
    </row>
    <row r="13" spans="1:31" x14ac:dyDescent="0.15">
      <c r="A13" t="s">
        <v>223</v>
      </c>
      <c r="B13">
        <v>4</v>
      </c>
      <c r="C13">
        <v>4</v>
      </c>
      <c r="D13">
        <v>5</v>
      </c>
      <c r="E13">
        <v>4</v>
      </c>
      <c r="F13">
        <v>5</v>
      </c>
      <c r="G13">
        <v>1</v>
      </c>
      <c r="H13">
        <v>4</v>
      </c>
      <c r="I13">
        <v>2</v>
      </c>
      <c r="J13">
        <v>1</v>
      </c>
      <c r="K13">
        <v>2</v>
      </c>
      <c r="L13">
        <v>2</v>
      </c>
      <c r="M13">
        <v>4</v>
      </c>
      <c r="N13">
        <v>4</v>
      </c>
      <c r="O13">
        <v>2</v>
      </c>
      <c r="P13">
        <v>1</v>
      </c>
      <c r="Q13">
        <v>4</v>
      </c>
      <c r="R13">
        <v>3</v>
      </c>
      <c r="S13">
        <v>2</v>
      </c>
      <c r="T13">
        <v>1</v>
      </c>
      <c r="U13">
        <v>2</v>
      </c>
      <c r="V13">
        <v>2</v>
      </c>
      <c r="W13">
        <v>1</v>
      </c>
      <c r="X13">
        <v>1</v>
      </c>
      <c r="Y13">
        <v>1</v>
      </c>
      <c r="Z13">
        <v>2</v>
      </c>
      <c r="AA13" s="26">
        <f t="shared" si="0"/>
        <v>64</v>
      </c>
      <c r="AB13" s="26" t="str" cm="1">
        <f t="array" ref="AB13">_xlfn.IFS(AA13&lt;=99,"низкий",AND(AA13&gt;=100,AA13&lt;=155),"средний",AA13&gt;155,"высокий")</f>
        <v>низкий</v>
      </c>
    </row>
    <row r="14" spans="1:31" x14ac:dyDescent="0.15">
      <c r="A14" t="s">
        <v>224</v>
      </c>
      <c r="B14">
        <v>2</v>
      </c>
      <c r="C14">
        <v>1</v>
      </c>
      <c r="D14">
        <v>2</v>
      </c>
      <c r="E14">
        <v>2</v>
      </c>
      <c r="F14">
        <v>1</v>
      </c>
      <c r="G14">
        <v>1</v>
      </c>
      <c r="H14">
        <v>1</v>
      </c>
      <c r="I14">
        <v>2</v>
      </c>
      <c r="J14">
        <v>1</v>
      </c>
      <c r="K14">
        <v>1</v>
      </c>
      <c r="L14">
        <v>2</v>
      </c>
      <c r="M14">
        <v>4</v>
      </c>
      <c r="N14">
        <v>1</v>
      </c>
      <c r="O14">
        <v>2</v>
      </c>
      <c r="P14">
        <v>1</v>
      </c>
      <c r="Q14">
        <v>1</v>
      </c>
      <c r="R14">
        <v>1</v>
      </c>
      <c r="S14">
        <v>1</v>
      </c>
      <c r="T14">
        <v>2</v>
      </c>
      <c r="U14">
        <v>2</v>
      </c>
      <c r="V14">
        <v>1</v>
      </c>
      <c r="W14">
        <v>1</v>
      </c>
      <c r="X14">
        <v>1</v>
      </c>
      <c r="Y14">
        <v>1</v>
      </c>
      <c r="Z14">
        <v>1</v>
      </c>
      <c r="AA14" s="26">
        <f t="shared" si="0"/>
        <v>36</v>
      </c>
      <c r="AB14" s="26" t="str" cm="1">
        <f t="array" ref="AB14">_xlfn.IFS(AA14&lt;=99,"низкий",AND(AA14&gt;=100,AA14&lt;=155),"средний",AA14&gt;155,"высокий")</f>
        <v>низкий</v>
      </c>
    </row>
    <row r="15" spans="1:31" x14ac:dyDescent="0.15">
      <c r="A15" t="s">
        <v>225</v>
      </c>
      <c r="B15">
        <v>5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3</v>
      </c>
      <c r="N15">
        <v>2</v>
      </c>
      <c r="O15">
        <v>3</v>
      </c>
      <c r="P15">
        <v>1</v>
      </c>
      <c r="Q15">
        <v>2</v>
      </c>
      <c r="R15">
        <v>2</v>
      </c>
      <c r="S15">
        <v>2</v>
      </c>
      <c r="T15">
        <v>2</v>
      </c>
      <c r="U15">
        <v>4</v>
      </c>
      <c r="V15">
        <v>2</v>
      </c>
      <c r="W15">
        <v>4</v>
      </c>
      <c r="X15">
        <v>3</v>
      </c>
      <c r="Y15">
        <v>4</v>
      </c>
      <c r="Z15">
        <v>4</v>
      </c>
      <c r="AA15" s="26">
        <f t="shared" si="0"/>
        <v>63</v>
      </c>
      <c r="AB15" s="26" t="str" cm="1">
        <f t="array" ref="AB15">_xlfn.IFS(AA15&lt;=99,"низкий",AND(AA15&gt;=100,AA15&lt;=155),"средний",AA15&gt;155,"высокий")</f>
        <v>низкий</v>
      </c>
    </row>
    <row r="16" spans="1:31" x14ac:dyDescent="0.15">
      <c r="A16" t="s">
        <v>226</v>
      </c>
      <c r="B16">
        <v>6</v>
      </c>
      <c r="C16">
        <v>6</v>
      </c>
      <c r="D16">
        <v>4</v>
      </c>
      <c r="E16">
        <v>4</v>
      </c>
      <c r="F16">
        <v>4</v>
      </c>
      <c r="G16">
        <v>6</v>
      </c>
      <c r="H16">
        <v>6</v>
      </c>
      <c r="I16">
        <v>6</v>
      </c>
      <c r="J16">
        <v>5</v>
      </c>
      <c r="K16">
        <v>6</v>
      </c>
      <c r="L16">
        <v>5</v>
      </c>
      <c r="M16">
        <v>8</v>
      </c>
      <c r="N16">
        <v>7</v>
      </c>
      <c r="O16">
        <v>6</v>
      </c>
      <c r="P16">
        <v>4</v>
      </c>
      <c r="Q16">
        <v>5</v>
      </c>
      <c r="R16">
        <v>6</v>
      </c>
      <c r="S16">
        <v>6</v>
      </c>
      <c r="T16">
        <v>6</v>
      </c>
      <c r="U16">
        <v>8</v>
      </c>
      <c r="V16">
        <v>8</v>
      </c>
      <c r="W16">
        <v>8</v>
      </c>
      <c r="X16">
        <v>4</v>
      </c>
      <c r="Y16">
        <v>6</v>
      </c>
      <c r="Z16">
        <v>6</v>
      </c>
      <c r="AA16" s="26">
        <f t="shared" si="0"/>
        <v>146</v>
      </c>
      <c r="AB16" s="26" t="str" cm="1">
        <f t="array" ref="AB16">_xlfn.IFS(AA16&lt;=99,"низкий",AND(AA16&gt;=100,AA16&lt;=155),"средний",AA16&gt;155,"высокий")</f>
        <v>средний</v>
      </c>
    </row>
    <row r="17" spans="1:28" x14ac:dyDescent="0.15">
      <c r="A17" t="s">
        <v>227</v>
      </c>
      <c r="B17">
        <v>5</v>
      </c>
      <c r="C17">
        <v>5</v>
      </c>
      <c r="D17">
        <v>4</v>
      </c>
      <c r="E17">
        <v>4</v>
      </c>
      <c r="F17">
        <v>7</v>
      </c>
      <c r="G17">
        <v>5</v>
      </c>
      <c r="H17">
        <v>3</v>
      </c>
      <c r="I17">
        <v>5</v>
      </c>
      <c r="J17">
        <v>2</v>
      </c>
      <c r="K17">
        <v>2</v>
      </c>
      <c r="L17">
        <v>5</v>
      </c>
      <c r="M17">
        <v>6</v>
      </c>
      <c r="N17">
        <v>2</v>
      </c>
      <c r="O17">
        <v>6</v>
      </c>
      <c r="P17">
        <v>2</v>
      </c>
      <c r="Q17">
        <v>2</v>
      </c>
      <c r="R17">
        <v>4</v>
      </c>
      <c r="S17">
        <v>2</v>
      </c>
      <c r="T17">
        <v>5</v>
      </c>
      <c r="U17">
        <v>5</v>
      </c>
      <c r="V17">
        <v>4</v>
      </c>
      <c r="W17">
        <v>2</v>
      </c>
      <c r="X17">
        <v>2</v>
      </c>
      <c r="Y17">
        <v>6</v>
      </c>
      <c r="Z17">
        <v>5</v>
      </c>
      <c r="AA17" s="26">
        <f t="shared" si="0"/>
        <v>100</v>
      </c>
      <c r="AB17" s="26" t="str" cm="1">
        <f t="array" ref="AB17">_xlfn.IFS(AA17&lt;=99,"низкий",AND(AA17&gt;=100,AA17&lt;=155),"средний",AA17&gt;155,"высокий")</f>
        <v>средний</v>
      </c>
    </row>
    <row r="18" spans="1:28" x14ac:dyDescent="0.15">
      <c r="A18" t="s">
        <v>228</v>
      </c>
      <c r="B18">
        <v>6</v>
      </c>
      <c r="C18">
        <v>1</v>
      </c>
      <c r="D18">
        <v>2</v>
      </c>
      <c r="E18">
        <v>1</v>
      </c>
      <c r="F18">
        <v>2</v>
      </c>
      <c r="G18">
        <v>1</v>
      </c>
      <c r="H18">
        <v>2</v>
      </c>
      <c r="I18">
        <v>5</v>
      </c>
      <c r="J18">
        <v>1</v>
      </c>
      <c r="K18">
        <v>2</v>
      </c>
      <c r="L18">
        <v>2</v>
      </c>
      <c r="M18">
        <v>2</v>
      </c>
      <c r="N18">
        <v>2</v>
      </c>
      <c r="O18">
        <v>3</v>
      </c>
      <c r="P18">
        <v>1</v>
      </c>
      <c r="Q18">
        <v>2</v>
      </c>
      <c r="R18">
        <v>2</v>
      </c>
      <c r="S18">
        <v>1</v>
      </c>
      <c r="T18">
        <v>7</v>
      </c>
      <c r="U18">
        <v>1</v>
      </c>
      <c r="V18">
        <v>5</v>
      </c>
      <c r="W18">
        <v>1</v>
      </c>
      <c r="X18">
        <v>1</v>
      </c>
      <c r="Y18">
        <v>2</v>
      </c>
      <c r="Z18">
        <v>2</v>
      </c>
      <c r="AA18" s="26">
        <f t="shared" si="0"/>
        <v>57</v>
      </c>
      <c r="AB18" s="26" t="str" cm="1">
        <f t="array" ref="AB18">_xlfn.IFS(AA18&lt;=99,"низкий",AND(AA18&gt;=100,AA18&lt;=155),"средний",AA18&gt;155,"высокий")</f>
        <v>низкий</v>
      </c>
    </row>
    <row r="19" spans="1:28" x14ac:dyDescent="0.15">
      <c r="A19" t="s">
        <v>229</v>
      </c>
      <c r="B19">
        <v>6</v>
      </c>
      <c r="C19">
        <v>6</v>
      </c>
      <c r="D19">
        <v>7</v>
      </c>
      <c r="E19">
        <v>5</v>
      </c>
      <c r="F19">
        <v>6</v>
      </c>
      <c r="G19">
        <v>6</v>
      </c>
      <c r="H19">
        <v>5</v>
      </c>
      <c r="I19">
        <v>5</v>
      </c>
      <c r="J19">
        <v>6</v>
      </c>
      <c r="K19">
        <v>5</v>
      </c>
      <c r="L19">
        <v>7</v>
      </c>
      <c r="M19">
        <v>6</v>
      </c>
      <c r="N19">
        <v>6</v>
      </c>
      <c r="O19">
        <v>7</v>
      </c>
      <c r="P19">
        <v>4</v>
      </c>
      <c r="Q19">
        <v>4</v>
      </c>
      <c r="R19">
        <v>5</v>
      </c>
      <c r="S19">
        <v>5</v>
      </c>
      <c r="T19">
        <v>6</v>
      </c>
      <c r="U19">
        <v>5</v>
      </c>
      <c r="V19">
        <v>6</v>
      </c>
      <c r="W19">
        <v>6</v>
      </c>
      <c r="X19">
        <v>5</v>
      </c>
      <c r="Y19">
        <v>4</v>
      </c>
      <c r="Z19">
        <v>6</v>
      </c>
      <c r="AA19" s="26">
        <f t="shared" si="0"/>
        <v>139</v>
      </c>
      <c r="AB19" s="26" t="str" cm="1">
        <f t="array" ref="AB19">_xlfn.IFS(AA19&lt;=99,"низкий",AND(AA19&gt;=100,AA19&lt;=155),"средний",AA19&gt;155,"высокий")</f>
        <v>средний</v>
      </c>
    </row>
    <row r="20" spans="1:28" x14ac:dyDescent="0.15">
      <c r="A20" t="s">
        <v>230</v>
      </c>
      <c r="B20">
        <v>2</v>
      </c>
      <c r="C20">
        <v>1</v>
      </c>
      <c r="D20">
        <v>2</v>
      </c>
      <c r="E20">
        <v>4</v>
      </c>
      <c r="F20">
        <v>5</v>
      </c>
      <c r="G20">
        <v>2</v>
      </c>
      <c r="H20">
        <v>2</v>
      </c>
      <c r="I20">
        <v>2</v>
      </c>
      <c r="J20">
        <v>5</v>
      </c>
      <c r="K20">
        <v>4</v>
      </c>
      <c r="L20">
        <v>6</v>
      </c>
      <c r="M20">
        <v>4</v>
      </c>
      <c r="N20">
        <v>2</v>
      </c>
      <c r="O20">
        <v>2</v>
      </c>
      <c r="P20">
        <v>2</v>
      </c>
      <c r="Q20">
        <v>2</v>
      </c>
      <c r="R20">
        <v>2</v>
      </c>
      <c r="S20">
        <v>6</v>
      </c>
      <c r="T20">
        <v>3</v>
      </c>
      <c r="U20">
        <v>2</v>
      </c>
      <c r="V20">
        <v>2</v>
      </c>
      <c r="W20">
        <v>3</v>
      </c>
      <c r="X20">
        <v>2</v>
      </c>
      <c r="Y20">
        <v>2</v>
      </c>
      <c r="Z20">
        <v>2</v>
      </c>
      <c r="AA20" s="26">
        <f t="shared" si="0"/>
        <v>71</v>
      </c>
      <c r="AB20" s="26" t="str" cm="1">
        <f t="array" ref="AB20">_xlfn.IFS(AA20&lt;=99,"низкий",AND(AA20&gt;=100,AA20&lt;=155),"средний",AA20&gt;155,"высокий")</f>
        <v>низкий</v>
      </c>
    </row>
    <row r="21" spans="1:28" x14ac:dyDescent="0.15">
      <c r="A21" t="s">
        <v>231</v>
      </c>
      <c r="B21">
        <v>6</v>
      </c>
      <c r="C21">
        <v>1</v>
      </c>
      <c r="D21">
        <v>6</v>
      </c>
      <c r="E21">
        <v>6</v>
      </c>
      <c r="F21">
        <v>7</v>
      </c>
      <c r="G21">
        <v>4</v>
      </c>
      <c r="H21">
        <v>6</v>
      </c>
      <c r="I21">
        <v>6</v>
      </c>
      <c r="J21">
        <v>1</v>
      </c>
      <c r="K21">
        <v>5</v>
      </c>
      <c r="L21">
        <v>2</v>
      </c>
      <c r="M21">
        <v>6</v>
      </c>
      <c r="N21">
        <v>1</v>
      </c>
      <c r="O21">
        <v>6</v>
      </c>
      <c r="P21">
        <v>1</v>
      </c>
      <c r="Q21">
        <v>6</v>
      </c>
      <c r="R21">
        <v>6</v>
      </c>
      <c r="S21">
        <v>5</v>
      </c>
      <c r="T21">
        <v>8</v>
      </c>
      <c r="U21">
        <v>6</v>
      </c>
      <c r="V21">
        <v>7</v>
      </c>
      <c r="W21">
        <v>5</v>
      </c>
      <c r="X21">
        <v>5</v>
      </c>
      <c r="Y21">
        <v>3</v>
      </c>
      <c r="Z21">
        <v>6</v>
      </c>
      <c r="AA21" s="26">
        <f t="shared" si="0"/>
        <v>121</v>
      </c>
      <c r="AB21" s="26" t="str" cm="1">
        <f t="array" ref="AB21">_xlfn.IFS(AA21&lt;=99,"низкий",AND(AA21&gt;=100,AA21&lt;=155),"средний",AA21&gt;155,"высокий")</f>
        <v>средний</v>
      </c>
    </row>
    <row r="22" spans="1:28" x14ac:dyDescent="0.15">
      <c r="A22" t="s">
        <v>232</v>
      </c>
      <c r="B22">
        <v>5</v>
      </c>
      <c r="C22">
        <v>5</v>
      </c>
      <c r="D22">
        <v>2</v>
      </c>
      <c r="E22">
        <v>1</v>
      </c>
      <c r="F22">
        <v>7</v>
      </c>
      <c r="G22">
        <v>3</v>
      </c>
      <c r="H22">
        <v>4</v>
      </c>
      <c r="I22">
        <v>6</v>
      </c>
      <c r="J22">
        <v>7</v>
      </c>
      <c r="K22">
        <v>2</v>
      </c>
      <c r="L22">
        <v>1</v>
      </c>
      <c r="M22">
        <v>2</v>
      </c>
      <c r="N22">
        <v>5</v>
      </c>
      <c r="O22">
        <v>4</v>
      </c>
      <c r="P22">
        <v>5</v>
      </c>
      <c r="Q22">
        <v>5</v>
      </c>
      <c r="R22">
        <v>6</v>
      </c>
      <c r="S22">
        <v>6</v>
      </c>
      <c r="T22">
        <v>4</v>
      </c>
      <c r="U22">
        <v>4</v>
      </c>
      <c r="V22">
        <v>5</v>
      </c>
      <c r="W22">
        <v>2</v>
      </c>
      <c r="X22">
        <v>5</v>
      </c>
      <c r="Y22">
        <v>8</v>
      </c>
      <c r="Z22">
        <v>6</v>
      </c>
      <c r="AA22" s="26">
        <f t="shared" si="0"/>
        <v>110</v>
      </c>
      <c r="AB22" s="26" t="str" cm="1">
        <f t="array" ref="AB22">_xlfn.IFS(AA22&lt;=99,"низкий",AND(AA22&gt;=100,AA22&lt;=155),"средний",AA22&gt;155,"высокий")</f>
        <v>средний</v>
      </c>
    </row>
    <row r="23" spans="1:28" x14ac:dyDescent="0.15">
      <c r="A23" t="s">
        <v>233</v>
      </c>
      <c r="B23">
        <v>3</v>
      </c>
      <c r="C23">
        <v>1</v>
      </c>
      <c r="D23">
        <v>4</v>
      </c>
      <c r="E23">
        <v>3</v>
      </c>
      <c r="F23">
        <v>3</v>
      </c>
      <c r="G23">
        <v>2</v>
      </c>
      <c r="H23">
        <v>1</v>
      </c>
      <c r="I23">
        <v>1</v>
      </c>
      <c r="J23">
        <v>1</v>
      </c>
      <c r="K23">
        <v>3</v>
      </c>
      <c r="L23">
        <v>1</v>
      </c>
      <c r="M23">
        <v>5</v>
      </c>
      <c r="N23">
        <v>1</v>
      </c>
      <c r="O23">
        <v>3</v>
      </c>
      <c r="P23">
        <v>1</v>
      </c>
      <c r="Q23">
        <v>1</v>
      </c>
      <c r="R23">
        <v>2</v>
      </c>
      <c r="S23">
        <v>1</v>
      </c>
      <c r="T23">
        <v>4</v>
      </c>
      <c r="U23">
        <v>3</v>
      </c>
      <c r="V23">
        <v>2</v>
      </c>
      <c r="W23">
        <v>2</v>
      </c>
      <c r="X23">
        <v>1</v>
      </c>
      <c r="Y23">
        <v>2</v>
      </c>
      <c r="Z23">
        <v>3</v>
      </c>
      <c r="AA23" s="26">
        <f t="shared" si="0"/>
        <v>54</v>
      </c>
      <c r="AB23" s="26" t="str" cm="1">
        <f t="array" ref="AB23">_xlfn.IFS(AA23&lt;=99,"низкий",AND(AA23&gt;=100,AA23&lt;=155),"средний",AA23&gt;155,"высокий")</f>
        <v>низкий</v>
      </c>
    </row>
    <row r="24" spans="1:28" x14ac:dyDescent="0.15">
      <c r="A24" t="s">
        <v>234</v>
      </c>
      <c r="B24">
        <v>5</v>
      </c>
      <c r="C24">
        <v>1</v>
      </c>
      <c r="D24">
        <v>5</v>
      </c>
      <c r="E24">
        <v>5</v>
      </c>
      <c r="F24">
        <v>5</v>
      </c>
      <c r="G24">
        <v>5</v>
      </c>
      <c r="H24">
        <v>5</v>
      </c>
      <c r="I24">
        <v>5</v>
      </c>
      <c r="J24">
        <v>5</v>
      </c>
      <c r="K24">
        <v>5</v>
      </c>
      <c r="L24">
        <v>4</v>
      </c>
      <c r="M24">
        <v>5</v>
      </c>
      <c r="N24">
        <v>1</v>
      </c>
      <c r="O24">
        <v>6</v>
      </c>
      <c r="P24">
        <v>1</v>
      </c>
      <c r="Q24">
        <v>5</v>
      </c>
      <c r="R24">
        <v>4</v>
      </c>
      <c r="S24">
        <v>6</v>
      </c>
      <c r="T24">
        <v>5</v>
      </c>
      <c r="U24">
        <v>5</v>
      </c>
      <c r="V24">
        <v>5</v>
      </c>
      <c r="W24">
        <v>5</v>
      </c>
      <c r="X24">
        <v>5</v>
      </c>
      <c r="Y24">
        <v>5</v>
      </c>
      <c r="Z24">
        <v>5</v>
      </c>
      <c r="AA24" s="26">
        <f t="shared" si="0"/>
        <v>113</v>
      </c>
      <c r="AB24" s="26" t="str" cm="1">
        <f t="array" ref="AB24">_xlfn.IFS(AA24&lt;=99,"низкий",AND(AA24&gt;=100,AA24&lt;=155),"средний",AA24&gt;155,"высокий")</f>
        <v>средний</v>
      </c>
    </row>
    <row r="25" spans="1:28" x14ac:dyDescent="0.15">
      <c r="A25" t="s">
        <v>235</v>
      </c>
      <c r="B25">
        <v>6</v>
      </c>
      <c r="C25">
        <v>4</v>
      </c>
      <c r="D25">
        <v>5</v>
      </c>
      <c r="E25">
        <v>6</v>
      </c>
      <c r="F25">
        <v>6</v>
      </c>
      <c r="G25">
        <v>3</v>
      </c>
      <c r="H25">
        <v>5</v>
      </c>
      <c r="I25">
        <v>6</v>
      </c>
      <c r="J25">
        <v>4</v>
      </c>
      <c r="K25">
        <v>6</v>
      </c>
      <c r="L25">
        <v>3</v>
      </c>
      <c r="M25">
        <v>7</v>
      </c>
      <c r="N25">
        <v>4</v>
      </c>
      <c r="O25">
        <v>5</v>
      </c>
      <c r="P25">
        <v>3</v>
      </c>
      <c r="Q25">
        <v>5</v>
      </c>
      <c r="R25">
        <v>6</v>
      </c>
      <c r="S25">
        <v>5</v>
      </c>
      <c r="T25">
        <v>8</v>
      </c>
      <c r="U25">
        <v>8</v>
      </c>
      <c r="V25">
        <v>8</v>
      </c>
      <c r="W25">
        <v>6</v>
      </c>
      <c r="X25">
        <v>3</v>
      </c>
      <c r="Y25">
        <v>5</v>
      </c>
      <c r="Z25">
        <v>6</v>
      </c>
      <c r="AA25" s="26">
        <f t="shared" si="0"/>
        <v>133</v>
      </c>
      <c r="AB25" s="26" t="str" cm="1">
        <f t="array" ref="AB25">_xlfn.IFS(AA25&lt;=99,"низкий",AND(AA25&gt;=100,AA25&lt;=155),"средний",AA25&gt;155,"высокий")</f>
        <v>средний</v>
      </c>
    </row>
    <row r="26" spans="1:28" x14ac:dyDescent="0.15">
      <c r="A26" t="s">
        <v>236</v>
      </c>
      <c r="B26">
        <v>6</v>
      </c>
      <c r="C26">
        <v>2</v>
      </c>
      <c r="D26">
        <v>5</v>
      </c>
      <c r="E26">
        <v>6</v>
      </c>
      <c r="F26">
        <v>5</v>
      </c>
      <c r="G26">
        <v>2</v>
      </c>
      <c r="H26">
        <v>4</v>
      </c>
      <c r="I26">
        <v>5</v>
      </c>
      <c r="J26">
        <v>2</v>
      </c>
      <c r="K26">
        <v>1</v>
      </c>
      <c r="L26">
        <v>2</v>
      </c>
      <c r="M26">
        <v>8</v>
      </c>
      <c r="N26">
        <v>2</v>
      </c>
      <c r="O26">
        <v>7</v>
      </c>
      <c r="P26">
        <v>1</v>
      </c>
      <c r="Q26">
        <v>7</v>
      </c>
      <c r="R26">
        <v>7</v>
      </c>
      <c r="S26">
        <v>2</v>
      </c>
      <c r="T26">
        <v>8</v>
      </c>
      <c r="U26">
        <v>5</v>
      </c>
      <c r="V26">
        <v>4</v>
      </c>
      <c r="W26">
        <v>1</v>
      </c>
      <c r="X26">
        <v>2</v>
      </c>
      <c r="Y26">
        <v>4</v>
      </c>
      <c r="Z26">
        <v>7</v>
      </c>
      <c r="AA26" s="26">
        <f t="shared" si="0"/>
        <v>105</v>
      </c>
      <c r="AB26" s="26" t="str" cm="1">
        <f t="array" ref="AB26">_xlfn.IFS(AA26&lt;=99,"низкий",AND(AA26&gt;=100,AA26&lt;=155),"средний",AA26&gt;155,"высокий")</f>
        <v>средний</v>
      </c>
    </row>
    <row r="27" spans="1:28" x14ac:dyDescent="0.15">
      <c r="A27" t="s">
        <v>237</v>
      </c>
      <c r="B27">
        <v>5</v>
      </c>
      <c r="C27">
        <v>6</v>
      </c>
      <c r="D27">
        <v>5</v>
      </c>
      <c r="E27">
        <v>6</v>
      </c>
      <c r="F27">
        <v>5</v>
      </c>
      <c r="G27">
        <v>6</v>
      </c>
      <c r="H27">
        <v>6</v>
      </c>
      <c r="I27">
        <v>5</v>
      </c>
      <c r="J27">
        <v>1</v>
      </c>
      <c r="K27">
        <v>5</v>
      </c>
      <c r="L27">
        <v>4</v>
      </c>
      <c r="M27">
        <v>5</v>
      </c>
      <c r="N27">
        <v>1</v>
      </c>
      <c r="O27">
        <v>6</v>
      </c>
      <c r="P27">
        <v>4</v>
      </c>
      <c r="Q27">
        <v>2</v>
      </c>
      <c r="R27">
        <v>5</v>
      </c>
      <c r="S27">
        <v>4</v>
      </c>
      <c r="T27">
        <v>1</v>
      </c>
      <c r="U27">
        <v>2</v>
      </c>
      <c r="V27">
        <v>4</v>
      </c>
      <c r="W27">
        <v>5</v>
      </c>
      <c r="X27">
        <v>2</v>
      </c>
      <c r="Y27">
        <v>5</v>
      </c>
      <c r="Z27">
        <v>6</v>
      </c>
      <c r="AA27" s="26">
        <f t="shared" si="0"/>
        <v>106</v>
      </c>
      <c r="AB27" s="26" t="str" cm="1">
        <f t="array" ref="AB27">_xlfn.IFS(AA27&lt;=99,"низкий",AND(AA27&gt;=100,AA27&lt;=155),"средний",AA27&gt;155,"высокий")</f>
        <v>средний</v>
      </c>
    </row>
    <row r="28" spans="1:28" x14ac:dyDescent="0.15">
      <c r="A28" t="s">
        <v>238</v>
      </c>
      <c r="B28">
        <v>5</v>
      </c>
      <c r="C28">
        <v>1</v>
      </c>
      <c r="D28">
        <v>5</v>
      </c>
      <c r="E28">
        <v>4</v>
      </c>
      <c r="F28">
        <v>5</v>
      </c>
      <c r="G28">
        <v>2</v>
      </c>
      <c r="H28">
        <v>6</v>
      </c>
      <c r="I28">
        <v>3</v>
      </c>
      <c r="J28">
        <v>2</v>
      </c>
      <c r="K28">
        <v>3</v>
      </c>
      <c r="L28">
        <v>1</v>
      </c>
      <c r="M28">
        <v>6</v>
      </c>
      <c r="N28">
        <v>1</v>
      </c>
      <c r="O28">
        <v>4</v>
      </c>
      <c r="P28">
        <v>1</v>
      </c>
      <c r="Q28">
        <v>4</v>
      </c>
      <c r="R28">
        <v>5</v>
      </c>
      <c r="S28">
        <v>1</v>
      </c>
      <c r="T28">
        <v>6</v>
      </c>
      <c r="U28">
        <v>2</v>
      </c>
      <c r="V28">
        <v>4</v>
      </c>
      <c r="W28">
        <v>6</v>
      </c>
      <c r="X28">
        <v>3</v>
      </c>
      <c r="Y28">
        <v>2</v>
      </c>
      <c r="Z28">
        <v>6</v>
      </c>
      <c r="AA28" s="26">
        <f t="shared" si="0"/>
        <v>88</v>
      </c>
      <c r="AB28" s="26" t="str" cm="1">
        <f t="array" ref="AB28">_xlfn.IFS(AA28&lt;=99,"низкий",AND(AA28&gt;=100,AA28&lt;=155),"средний",AA28&gt;155,"высокий")</f>
        <v>низкий</v>
      </c>
    </row>
    <row r="29" spans="1:28" x14ac:dyDescent="0.15">
      <c r="A29" t="s">
        <v>239</v>
      </c>
      <c r="B29">
        <v>5</v>
      </c>
      <c r="C29">
        <v>4</v>
      </c>
      <c r="D29">
        <v>6</v>
      </c>
      <c r="E29">
        <v>6</v>
      </c>
      <c r="F29">
        <v>6</v>
      </c>
      <c r="G29">
        <v>3</v>
      </c>
      <c r="H29">
        <v>5</v>
      </c>
      <c r="I29">
        <v>5</v>
      </c>
      <c r="J29">
        <v>1</v>
      </c>
      <c r="K29">
        <v>4</v>
      </c>
      <c r="L29">
        <v>5</v>
      </c>
      <c r="M29">
        <v>4</v>
      </c>
      <c r="N29">
        <v>6</v>
      </c>
      <c r="O29">
        <v>4</v>
      </c>
      <c r="P29">
        <v>2</v>
      </c>
      <c r="Q29">
        <v>2</v>
      </c>
      <c r="R29">
        <v>4</v>
      </c>
      <c r="S29">
        <v>5</v>
      </c>
      <c r="T29">
        <v>6</v>
      </c>
      <c r="U29">
        <v>5</v>
      </c>
      <c r="V29">
        <v>5</v>
      </c>
      <c r="W29">
        <v>4</v>
      </c>
      <c r="X29">
        <v>2</v>
      </c>
      <c r="Y29">
        <v>5</v>
      </c>
      <c r="Z29">
        <v>4</v>
      </c>
      <c r="AA29" s="26">
        <f t="shared" si="0"/>
        <v>108</v>
      </c>
      <c r="AB29" s="26" t="str" cm="1">
        <f t="array" ref="AB29">_xlfn.IFS(AA29&lt;=99,"низкий",AND(AA29&gt;=100,AA29&lt;=155),"средний",AA29&gt;155,"высокий")</f>
        <v>средний</v>
      </c>
    </row>
    <row r="30" spans="1:28" x14ac:dyDescent="0.15">
      <c r="A30" t="s">
        <v>240</v>
      </c>
      <c r="B30">
        <v>4</v>
      </c>
      <c r="C30">
        <v>6</v>
      </c>
      <c r="D30">
        <v>5</v>
      </c>
      <c r="E30">
        <v>5</v>
      </c>
      <c r="F30">
        <v>6</v>
      </c>
      <c r="G30">
        <v>6</v>
      </c>
      <c r="H30">
        <v>5</v>
      </c>
      <c r="I30">
        <v>5</v>
      </c>
      <c r="J30">
        <v>5</v>
      </c>
      <c r="K30">
        <v>5</v>
      </c>
      <c r="L30">
        <v>5</v>
      </c>
      <c r="M30">
        <v>6</v>
      </c>
      <c r="N30">
        <v>3</v>
      </c>
      <c r="O30">
        <v>5</v>
      </c>
      <c r="P30">
        <v>3</v>
      </c>
      <c r="Q30">
        <v>2</v>
      </c>
      <c r="R30">
        <v>3</v>
      </c>
      <c r="S30">
        <v>3</v>
      </c>
      <c r="T30">
        <v>4</v>
      </c>
      <c r="U30">
        <v>4</v>
      </c>
      <c r="V30">
        <v>6</v>
      </c>
      <c r="W30">
        <v>5</v>
      </c>
      <c r="X30">
        <v>4</v>
      </c>
      <c r="Y30">
        <v>5</v>
      </c>
      <c r="Z30">
        <v>5</v>
      </c>
      <c r="AA30" s="26">
        <f t="shared" si="0"/>
        <v>115</v>
      </c>
      <c r="AB30" s="26" t="str" cm="1">
        <f t="array" ref="AB30">_xlfn.IFS(AA30&lt;=99,"низкий",AND(AA30&gt;=100,AA30&lt;=155),"средний",AA30&gt;155,"высокий")</f>
        <v>средний</v>
      </c>
    </row>
    <row r="31" spans="1:28" x14ac:dyDescent="0.15">
      <c r="A31" t="s">
        <v>241</v>
      </c>
      <c r="B31">
        <v>5</v>
      </c>
      <c r="C31">
        <v>2</v>
      </c>
      <c r="D31">
        <v>2</v>
      </c>
      <c r="E31">
        <v>1</v>
      </c>
      <c r="F31">
        <v>6</v>
      </c>
      <c r="G31">
        <v>1</v>
      </c>
      <c r="H31">
        <v>5</v>
      </c>
      <c r="I31">
        <v>3</v>
      </c>
      <c r="J31">
        <v>1</v>
      </c>
      <c r="K31">
        <v>1</v>
      </c>
      <c r="L31">
        <v>1</v>
      </c>
      <c r="M31">
        <v>2</v>
      </c>
      <c r="N31">
        <v>1</v>
      </c>
      <c r="O31">
        <v>2</v>
      </c>
      <c r="P31">
        <v>1</v>
      </c>
      <c r="Q31">
        <v>5</v>
      </c>
      <c r="R31">
        <v>5</v>
      </c>
      <c r="S31">
        <v>5</v>
      </c>
      <c r="T31">
        <v>1</v>
      </c>
      <c r="U31">
        <v>2</v>
      </c>
      <c r="V31">
        <v>1</v>
      </c>
      <c r="W31">
        <v>2</v>
      </c>
      <c r="X31">
        <v>1</v>
      </c>
      <c r="Y31">
        <v>1</v>
      </c>
      <c r="Z31">
        <v>2</v>
      </c>
      <c r="AA31" s="26">
        <f t="shared" si="0"/>
        <v>59</v>
      </c>
      <c r="AB31" s="26" t="str" cm="1">
        <f t="array" ref="AB31">_xlfn.IFS(AA31&lt;=99,"низкий",AND(AA31&gt;=100,AA31&lt;=155),"средний",AA31&gt;155,"высокий")</f>
        <v>низкий</v>
      </c>
    </row>
    <row r="32" spans="1:28" x14ac:dyDescent="0.15">
      <c r="A32" t="s">
        <v>242</v>
      </c>
      <c r="B32">
        <v>4</v>
      </c>
      <c r="C32">
        <v>1</v>
      </c>
      <c r="D32">
        <v>5</v>
      </c>
      <c r="E32">
        <v>1</v>
      </c>
      <c r="F32">
        <v>1</v>
      </c>
      <c r="G32">
        <v>1</v>
      </c>
      <c r="H32">
        <v>1</v>
      </c>
      <c r="I32">
        <v>2</v>
      </c>
      <c r="J32">
        <v>1</v>
      </c>
      <c r="K32">
        <v>1</v>
      </c>
      <c r="L32">
        <v>1</v>
      </c>
      <c r="M32">
        <v>2</v>
      </c>
      <c r="N32">
        <v>1</v>
      </c>
      <c r="O32">
        <v>2</v>
      </c>
      <c r="P32">
        <v>1</v>
      </c>
      <c r="Q32">
        <v>1</v>
      </c>
      <c r="R32">
        <v>2</v>
      </c>
      <c r="S32">
        <v>2</v>
      </c>
      <c r="T32">
        <v>1</v>
      </c>
      <c r="U32">
        <v>2</v>
      </c>
      <c r="V32">
        <v>1</v>
      </c>
      <c r="W32">
        <v>1</v>
      </c>
      <c r="X32">
        <v>1</v>
      </c>
      <c r="Y32">
        <v>1</v>
      </c>
      <c r="Z32">
        <v>2</v>
      </c>
      <c r="AA32" s="26">
        <f t="shared" si="0"/>
        <v>39</v>
      </c>
      <c r="AB32" s="26" t="str" cm="1">
        <f t="array" ref="AB32">_xlfn.IFS(AA32&lt;=99,"низкий",AND(AA32&gt;=100,AA32&lt;=155),"средний",AA32&gt;155,"высокий")</f>
        <v>низкий</v>
      </c>
    </row>
    <row r="33" spans="1:28" x14ac:dyDescent="0.15">
      <c r="A33" t="s">
        <v>243</v>
      </c>
      <c r="B33">
        <v>5</v>
      </c>
      <c r="C33">
        <v>2</v>
      </c>
      <c r="D33">
        <v>4</v>
      </c>
      <c r="E33">
        <v>4</v>
      </c>
      <c r="F33">
        <v>4</v>
      </c>
      <c r="G33">
        <v>4</v>
      </c>
      <c r="H33">
        <v>6</v>
      </c>
      <c r="I33">
        <v>4</v>
      </c>
      <c r="J33">
        <v>6</v>
      </c>
      <c r="K33">
        <v>4</v>
      </c>
      <c r="L33">
        <v>6</v>
      </c>
      <c r="M33">
        <v>6</v>
      </c>
      <c r="N33">
        <v>1</v>
      </c>
      <c r="O33">
        <v>5</v>
      </c>
      <c r="P33">
        <v>1</v>
      </c>
      <c r="Q33">
        <v>2</v>
      </c>
      <c r="R33">
        <v>2</v>
      </c>
      <c r="S33">
        <v>2</v>
      </c>
      <c r="T33">
        <v>3</v>
      </c>
      <c r="U33">
        <v>5</v>
      </c>
      <c r="V33">
        <v>6</v>
      </c>
      <c r="W33">
        <v>4</v>
      </c>
      <c r="X33">
        <v>5</v>
      </c>
      <c r="Y33">
        <v>2</v>
      </c>
      <c r="Z33">
        <v>4</v>
      </c>
      <c r="AA33" s="26">
        <f t="shared" si="0"/>
        <v>97</v>
      </c>
      <c r="AB33" s="26" t="str" cm="1">
        <f t="array" ref="AB33">_xlfn.IFS(AA33&lt;=99,"низкий",AND(AA33&gt;=100,AA33&lt;=155),"средний",AA33&gt;155,"высокий")</f>
        <v>низкий</v>
      </c>
    </row>
    <row r="34" spans="1:28" x14ac:dyDescent="0.15">
      <c r="A34" t="s">
        <v>244</v>
      </c>
      <c r="B34">
        <v>8</v>
      </c>
      <c r="C34">
        <v>3</v>
      </c>
      <c r="D34">
        <v>6</v>
      </c>
      <c r="E34">
        <v>6</v>
      </c>
      <c r="F34">
        <v>8</v>
      </c>
      <c r="G34">
        <v>8</v>
      </c>
      <c r="H34">
        <v>7</v>
      </c>
      <c r="I34">
        <v>8</v>
      </c>
      <c r="J34">
        <v>2</v>
      </c>
      <c r="K34">
        <v>2</v>
      </c>
      <c r="L34">
        <v>6</v>
      </c>
      <c r="M34">
        <v>8</v>
      </c>
      <c r="N34">
        <v>5</v>
      </c>
      <c r="O34">
        <v>8</v>
      </c>
      <c r="P34">
        <v>4</v>
      </c>
      <c r="Q34">
        <v>7</v>
      </c>
      <c r="R34">
        <v>8</v>
      </c>
      <c r="S34">
        <v>5</v>
      </c>
      <c r="T34">
        <v>6</v>
      </c>
      <c r="U34">
        <v>5</v>
      </c>
      <c r="V34">
        <v>7</v>
      </c>
      <c r="W34">
        <v>8</v>
      </c>
      <c r="X34">
        <v>4</v>
      </c>
      <c r="Y34">
        <v>5</v>
      </c>
      <c r="Z34">
        <v>8</v>
      </c>
      <c r="AA34" s="26">
        <f t="shared" ref="AA34:AA65" si="1">SUM(B34:Z34)</f>
        <v>152</v>
      </c>
      <c r="AB34" s="26" t="str" cm="1">
        <f t="array" ref="AB34">_xlfn.IFS(AA34&lt;=99,"низкий",AND(AA34&gt;=100,AA34&lt;=155),"средний",AA34&gt;155,"высокий")</f>
        <v>средний</v>
      </c>
    </row>
    <row r="35" spans="1:28" x14ac:dyDescent="0.15">
      <c r="A35" t="s">
        <v>245</v>
      </c>
      <c r="B35">
        <v>3</v>
      </c>
      <c r="C35">
        <v>1</v>
      </c>
      <c r="D35">
        <v>3</v>
      </c>
      <c r="E35">
        <v>2</v>
      </c>
      <c r="F35">
        <v>6</v>
      </c>
      <c r="G35">
        <v>5</v>
      </c>
      <c r="H35">
        <v>4</v>
      </c>
      <c r="I35">
        <v>5</v>
      </c>
      <c r="J35">
        <v>4</v>
      </c>
      <c r="K35">
        <v>4</v>
      </c>
      <c r="L35">
        <v>4</v>
      </c>
      <c r="M35">
        <v>4</v>
      </c>
      <c r="N35">
        <v>2</v>
      </c>
      <c r="O35">
        <v>5</v>
      </c>
      <c r="P35">
        <v>2</v>
      </c>
      <c r="Q35">
        <v>2</v>
      </c>
      <c r="R35">
        <v>5</v>
      </c>
      <c r="S35">
        <v>2</v>
      </c>
      <c r="T35">
        <v>6</v>
      </c>
      <c r="U35">
        <v>5</v>
      </c>
      <c r="V35">
        <v>2</v>
      </c>
      <c r="W35">
        <v>3</v>
      </c>
      <c r="X35">
        <v>5</v>
      </c>
      <c r="Y35">
        <v>5</v>
      </c>
      <c r="Z35">
        <v>5</v>
      </c>
      <c r="AA35" s="26">
        <f t="shared" si="1"/>
        <v>94</v>
      </c>
      <c r="AB35" s="26" t="str" cm="1">
        <f t="array" ref="AB35">_xlfn.IFS(AA35&lt;=99,"низкий",AND(AA35&gt;=100,AA35&lt;=155),"средний",AA35&gt;155,"высокий")</f>
        <v>низкий</v>
      </c>
    </row>
    <row r="36" spans="1:28" x14ac:dyDescent="0.15">
      <c r="A36" t="s">
        <v>246</v>
      </c>
      <c r="B36">
        <v>8</v>
      </c>
      <c r="C36">
        <v>5</v>
      </c>
      <c r="D36">
        <v>7</v>
      </c>
      <c r="E36">
        <v>7</v>
      </c>
      <c r="F36">
        <v>7</v>
      </c>
      <c r="G36">
        <v>7</v>
      </c>
      <c r="H36">
        <v>5</v>
      </c>
      <c r="I36">
        <v>8</v>
      </c>
      <c r="J36">
        <v>3</v>
      </c>
      <c r="K36">
        <v>7</v>
      </c>
      <c r="L36">
        <v>4</v>
      </c>
      <c r="M36">
        <v>7</v>
      </c>
      <c r="N36">
        <v>4</v>
      </c>
      <c r="O36">
        <v>7</v>
      </c>
      <c r="P36">
        <v>7</v>
      </c>
      <c r="Q36">
        <v>7</v>
      </c>
      <c r="R36">
        <v>7</v>
      </c>
      <c r="S36">
        <v>7</v>
      </c>
      <c r="T36">
        <v>8</v>
      </c>
      <c r="U36">
        <v>7</v>
      </c>
      <c r="V36">
        <v>4</v>
      </c>
      <c r="W36">
        <v>6</v>
      </c>
      <c r="X36">
        <v>4</v>
      </c>
      <c r="Y36">
        <v>6</v>
      </c>
      <c r="Z36">
        <v>8</v>
      </c>
      <c r="AA36" s="26">
        <f t="shared" si="1"/>
        <v>157</v>
      </c>
      <c r="AB36" s="26" t="str" cm="1">
        <f t="array" ref="AB36">_xlfn.IFS(AA36&lt;=99,"низкий",AND(AA36&gt;=100,AA36&lt;=155),"средний",AA36&gt;155,"высокий")</f>
        <v>высокий</v>
      </c>
    </row>
    <row r="37" spans="1:28" x14ac:dyDescent="0.15">
      <c r="A37" t="s">
        <v>247</v>
      </c>
      <c r="B37">
        <v>5</v>
      </c>
      <c r="C37">
        <v>2</v>
      </c>
      <c r="D37">
        <v>6</v>
      </c>
      <c r="E37">
        <v>2</v>
      </c>
      <c r="F37">
        <v>8</v>
      </c>
      <c r="G37">
        <v>2</v>
      </c>
      <c r="H37">
        <v>2</v>
      </c>
      <c r="I37">
        <v>4</v>
      </c>
      <c r="J37">
        <v>2</v>
      </c>
      <c r="K37">
        <v>3</v>
      </c>
      <c r="L37">
        <v>1</v>
      </c>
      <c r="M37">
        <v>5</v>
      </c>
      <c r="N37">
        <v>4</v>
      </c>
      <c r="O37">
        <v>4</v>
      </c>
      <c r="P37">
        <v>2</v>
      </c>
      <c r="Q37">
        <v>1</v>
      </c>
      <c r="R37">
        <v>4</v>
      </c>
      <c r="S37">
        <v>1</v>
      </c>
      <c r="T37">
        <v>2</v>
      </c>
      <c r="U37">
        <v>2</v>
      </c>
      <c r="V37">
        <v>3</v>
      </c>
      <c r="W37">
        <v>1</v>
      </c>
      <c r="X37">
        <v>1</v>
      </c>
      <c r="Y37">
        <v>2</v>
      </c>
      <c r="Z37">
        <v>4</v>
      </c>
      <c r="AA37" s="26">
        <f t="shared" si="1"/>
        <v>73</v>
      </c>
      <c r="AB37" s="26" t="str" cm="1">
        <f t="array" ref="AB37">_xlfn.IFS(AA37&lt;=99,"низкий",AND(AA37&gt;=100,AA37&lt;=155),"средний",AA37&gt;155,"высокий")</f>
        <v>низкий</v>
      </c>
    </row>
    <row r="38" spans="1:28" x14ac:dyDescent="0.15">
      <c r="A38" t="s">
        <v>248</v>
      </c>
      <c r="B38">
        <v>5</v>
      </c>
      <c r="C38">
        <v>1</v>
      </c>
      <c r="D38">
        <v>1</v>
      </c>
      <c r="E38">
        <v>1</v>
      </c>
      <c r="F38">
        <v>5</v>
      </c>
      <c r="G38">
        <v>2</v>
      </c>
      <c r="H38">
        <v>2</v>
      </c>
      <c r="I38">
        <v>5</v>
      </c>
      <c r="J38">
        <v>1</v>
      </c>
      <c r="K38">
        <v>1</v>
      </c>
      <c r="L38">
        <v>2</v>
      </c>
      <c r="M38">
        <v>4</v>
      </c>
      <c r="N38">
        <v>1</v>
      </c>
      <c r="O38">
        <v>5</v>
      </c>
      <c r="P38">
        <v>1</v>
      </c>
      <c r="Q38">
        <v>2</v>
      </c>
      <c r="R38">
        <v>5</v>
      </c>
      <c r="S38">
        <v>2</v>
      </c>
      <c r="T38">
        <v>4</v>
      </c>
      <c r="U38">
        <v>2</v>
      </c>
      <c r="V38">
        <v>1</v>
      </c>
      <c r="W38">
        <v>1</v>
      </c>
      <c r="X38">
        <v>1</v>
      </c>
      <c r="Y38">
        <v>2</v>
      </c>
      <c r="Z38">
        <v>2</v>
      </c>
      <c r="AA38" s="26">
        <f t="shared" si="1"/>
        <v>59</v>
      </c>
      <c r="AB38" s="26" t="str" cm="1">
        <f t="array" ref="AB38">_xlfn.IFS(AA38&lt;=99,"низкий",AND(AA38&gt;=100,AA38&lt;=155),"средний",AA38&gt;155,"высокий")</f>
        <v>низкий</v>
      </c>
    </row>
    <row r="39" spans="1:28" x14ac:dyDescent="0.15">
      <c r="A39" t="s">
        <v>249</v>
      </c>
      <c r="B39">
        <v>4</v>
      </c>
      <c r="C39">
        <v>1</v>
      </c>
      <c r="D39">
        <v>2</v>
      </c>
      <c r="E39">
        <v>5</v>
      </c>
      <c r="F39">
        <v>4</v>
      </c>
      <c r="G39">
        <v>5</v>
      </c>
      <c r="H39">
        <v>2</v>
      </c>
      <c r="I39">
        <v>2</v>
      </c>
      <c r="J39">
        <v>1</v>
      </c>
      <c r="K39">
        <v>3</v>
      </c>
      <c r="L39">
        <v>5</v>
      </c>
      <c r="M39">
        <v>5</v>
      </c>
      <c r="N39">
        <v>6</v>
      </c>
      <c r="O39">
        <v>4</v>
      </c>
      <c r="P39">
        <v>1</v>
      </c>
      <c r="Q39">
        <v>6</v>
      </c>
      <c r="R39">
        <v>5</v>
      </c>
      <c r="S39">
        <v>2</v>
      </c>
      <c r="T39">
        <v>7</v>
      </c>
      <c r="U39">
        <v>2</v>
      </c>
      <c r="V39">
        <v>2</v>
      </c>
      <c r="W39">
        <v>3</v>
      </c>
      <c r="X39">
        <v>2</v>
      </c>
      <c r="Y39">
        <v>2</v>
      </c>
      <c r="Z39">
        <v>2</v>
      </c>
      <c r="AA39" s="26">
        <f t="shared" si="1"/>
        <v>83</v>
      </c>
      <c r="AB39" s="26" t="str" cm="1">
        <f t="array" ref="AB39">_xlfn.IFS(AA39&lt;=99,"низкий",AND(AA39&gt;=100,AA39&lt;=155),"средний",AA39&gt;155,"высокий")</f>
        <v>низкий</v>
      </c>
    </row>
    <row r="40" spans="1:28" x14ac:dyDescent="0.15">
      <c r="A40" t="s">
        <v>250</v>
      </c>
      <c r="B40">
        <v>3</v>
      </c>
      <c r="C40">
        <v>2</v>
      </c>
      <c r="D40">
        <v>2</v>
      </c>
      <c r="E40">
        <v>2</v>
      </c>
      <c r="F40">
        <v>5</v>
      </c>
      <c r="G40">
        <v>1</v>
      </c>
      <c r="H40">
        <v>1</v>
      </c>
      <c r="I40">
        <v>4</v>
      </c>
      <c r="J40">
        <v>1</v>
      </c>
      <c r="K40">
        <v>2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3</v>
      </c>
      <c r="S40">
        <v>1</v>
      </c>
      <c r="T40">
        <v>6</v>
      </c>
      <c r="U40">
        <v>6</v>
      </c>
      <c r="V40">
        <v>1</v>
      </c>
      <c r="W40">
        <v>4</v>
      </c>
      <c r="X40">
        <v>1</v>
      </c>
      <c r="Y40">
        <v>1</v>
      </c>
      <c r="Z40">
        <v>3</v>
      </c>
      <c r="AA40" s="26">
        <f t="shared" si="1"/>
        <v>55</v>
      </c>
      <c r="AB40" s="26" t="str" cm="1">
        <f t="array" ref="AB40">_xlfn.IFS(AA40&lt;=99,"низкий",AND(AA40&gt;=100,AA40&lt;=155),"средний",AA40&gt;155,"высокий")</f>
        <v>низкий</v>
      </c>
    </row>
    <row r="41" spans="1:28" x14ac:dyDescent="0.15">
      <c r="A41" t="s">
        <v>251</v>
      </c>
      <c r="B41">
        <v>5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3</v>
      </c>
      <c r="N41">
        <v>2</v>
      </c>
      <c r="O41">
        <v>3</v>
      </c>
      <c r="P41">
        <v>1</v>
      </c>
      <c r="Q41">
        <v>2</v>
      </c>
      <c r="R41">
        <v>2</v>
      </c>
      <c r="S41">
        <v>2</v>
      </c>
      <c r="T41">
        <v>2</v>
      </c>
      <c r="U41">
        <v>4</v>
      </c>
      <c r="V41">
        <v>2</v>
      </c>
      <c r="W41">
        <v>4</v>
      </c>
      <c r="X41">
        <v>3</v>
      </c>
      <c r="Y41">
        <v>4</v>
      </c>
      <c r="Z41">
        <v>4</v>
      </c>
      <c r="AA41" s="26">
        <f t="shared" si="1"/>
        <v>63</v>
      </c>
      <c r="AB41" s="26" t="str" cm="1">
        <f t="array" ref="AB41">_xlfn.IFS(AA41&lt;=99,"низкий",AND(AA41&gt;=100,AA41&lt;=155),"средний",AA41&gt;155,"высокий")</f>
        <v>низкий</v>
      </c>
    </row>
    <row r="42" spans="1:28" x14ac:dyDescent="0.15">
      <c r="A42" t="s">
        <v>252</v>
      </c>
      <c r="B42">
        <v>5</v>
      </c>
      <c r="C42">
        <v>5</v>
      </c>
      <c r="D42">
        <v>4</v>
      </c>
      <c r="E42">
        <v>4</v>
      </c>
      <c r="F42">
        <v>7</v>
      </c>
      <c r="G42">
        <v>5</v>
      </c>
      <c r="H42">
        <v>3</v>
      </c>
      <c r="I42">
        <v>5</v>
      </c>
      <c r="J42">
        <v>2</v>
      </c>
      <c r="K42">
        <v>2</v>
      </c>
      <c r="L42">
        <v>5</v>
      </c>
      <c r="M42">
        <v>6</v>
      </c>
      <c r="N42">
        <v>2</v>
      </c>
      <c r="O42">
        <v>6</v>
      </c>
      <c r="P42">
        <v>2</v>
      </c>
      <c r="Q42">
        <v>2</v>
      </c>
      <c r="R42">
        <v>4</v>
      </c>
      <c r="S42">
        <v>2</v>
      </c>
      <c r="T42">
        <v>5</v>
      </c>
      <c r="U42">
        <v>5</v>
      </c>
      <c r="V42">
        <v>4</v>
      </c>
      <c r="W42">
        <v>2</v>
      </c>
      <c r="X42">
        <v>2</v>
      </c>
      <c r="Y42">
        <v>6</v>
      </c>
      <c r="Z42">
        <v>5</v>
      </c>
      <c r="AA42" s="26">
        <f t="shared" si="1"/>
        <v>100</v>
      </c>
      <c r="AB42" s="26" t="str" cm="1">
        <f t="array" ref="AB42">_xlfn.IFS(AA42&lt;=99,"низкий",AND(AA42&gt;=100,AA42&lt;=155),"средний",AA42&gt;155,"высокий")</f>
        <v>средний</v>
      </c>
    </row>
    <row r="43" spans="1:28" x14ac:dyDescent="0.15">
      <c r="A43" t="s">
        <v>253</v>
      </c>
      <c r="B43">
        <v>6</v>
      </c>
      <c r="C43">
        <v>1</v>
      </c>
      <c r="D43">
        <v>2</v>
      </c>
      <c r="E43">
        <v>1</v>
      </c>
      <c r="F43">
        <v>2</v>
      </c>
      <c r="G43">
        <v>1</v>
      </c>
      <c r="H43">
        <v>2</v>
      </c>
      <c r="I43">
        <v>5</v>
      </c>
      <c r="J43">
        <v>1</v>
      </c>
      <c r="K43">
        <v>2</v>
      </c>
      <c r="L43">
        <v>2</v>
      </c>
      <c r="M43">
        <v>2</v>
      </c>
      <c r="N43">
        <v>2</v>
      </c>
      <c r="O43">
        <v>3</v>
      </c>
      <c r="P43">
        <v>1</v>
      </c>
      <c r="Q43">
        <v>2</v>
      </c>
      <c r="R43">
        <v>2</v>
      </c>
      <c r="S43">
        <v>1</v>
      </c>
      <c r="T43">
        <v>7</v>
      </c>
      <c r="U43">
        <v>1</v>
      </c>
      <c r="V43">
        <v>5</v>
      </c>
      <c r="W43">
        <v>1</v>
      </c>
      <c r="X43">
        <v>1</v>
      </c>
      <c r="Y43">
        <v>2</v>
      </c>
      <c r="Z43">
        <v>2</v>
      </c>
      <c r="AA43" s="26">
        <f t="shared" si="1"/>
        <v>57</v>
      </c>
      <c r="AB43" s="26" t="str" cm="1">
        <f t="array" ref="AB43">_xlfn.IFS(AA43&lt;=99,"низкий",AND(AA43&gt;=100,AA43&lt;=155),"средний",AA43&gt;155,"высокий")</f>
        <v>низкий</v>
      </c>
    </row>
    <row r="44" spans="1:28" x14ac:dyDescent="0.15">
      <c r="A44" t="s">
        <v>254</v>
      </c>
      <c r="B44">
        <v>3</v>
      </c>
      <c r="C44">
        <v>1</v>
      </c>
      <c r="D44">
        <v>4</v>
      </c>
      <c r="E44">
        <v>3</v>
      </c>
      <c r="F44">
        <v>3</v>
      </c>
      <c r="G44">
        <v>2</v>
      </c>
      <c r="H44">
        <v>1</v>
      </c>
      <c r="I44">
        <v>1</v>
      </c>
      <c r="J44">
        <v>1</v>
      </c>
      <c r="K44">
        <v>3</v>
      </c>
      <c r="L44">
        <v>1</v>
      </c>
      <c r="M44">
        <v>5</v>
      </c>
      <c r="N44">
        <v>1</v>
      </c>
      <c r="O44">
        <v>3</v>
      </c>
      <c r="P44">
        <v>1</v>
      </c>
      <c r="Q44">
        <v>1</v>
      </c>
      <c r="R44">
        <v>2</v>
      </c>
      <c r="S44">
        <v>1</v>
      </c>
      <c r="T44">
        <v>4</v>
      </c>
      <c r="U44">
        <v>3</v>
      </c>
      <c r="V44">
        <v>2</v>
      </c>
      <c r="W44">
        <v>2</v>
      </c>
      <c r="X44">
        <v>1</v>
      </c>
      <c r="Y44">
        <v>2</v>
      </c>
      <c r="Z44">
        <v>3</v>
      </c>
      <c r="AA44" s="26">
        <f t="shared" si="1"/>
        <v>54</v>
      </c>
      <c r="AB44" s="26" t="str" cm="1">
        <f t="array" ref="AB44">_xlfn.IFS(AA44&lt;=99,"низкий",AND(AA44&gt;=100,AA44&lt;=155),"средний",AA44&gt;155,"высокий")</f>
        <v>низкий</v>
      </c>
    </row>
    <row r="45" spans="1:28" x14ac:dyDescent="0.15">
      <c r="A45" t="s">
        <v>255</v>
      </c>
      <c r="B45">
        <v>6</v>
      </c>
      <c r="C45">
        <v>4</v>
      </c>
      <c r="D45">
        <v>5</v>
      </c>
      <c r="E45">
        <v>6</v>
      </c>
      <c r="F45">
        <v>6</v>
      </c>
      <c r="G45">
        <v>3</v>
      </c>
      <c r="H45">
        <v>5</v>
      </c>
      <c r="I45">
        <v>6</v>
      </c>
      <c r="J45">
        <v>4</v>
      </c>
      <c r="K45">
        <v>6</v>
      </c>
      <c r="L45">
        <v>3</v>
      </c>
      <c r="M45">
        <v>7</v>
      </c>
      <c r="N45">
        <v>4</v>
      </c>
      <c r="O45">
        <v>5</v>
      </c>
      <c r="P45">
        <v>3</v>
      </c>
      <c r="Q45">
        <v>5</v>
      </c>
      <c r="R45">
        <v>6</v>
      </c>
      <c r="S45">
        <v>5</v>
      </c>
      <c r="T45">
        <v>8</v>
      </c>
      <c r="U45">
        <v>8</v>
      </c>
      <c r="V45">
        <v>8</v>
      </c>
      <c r="W45">
        <v>6</v>
      </c>
      <c r="X45">
        <v>3</v>
      </c>
      <c r="Y45">
        <v>5</v>
      </c>
      <c r="Z45">
        <v>6</v>
      </c>
      <c r="AA45" s="26">
        <f t="shared" si="1"/>
        <v>133</v>
      </c>
      <c r="AB45" s="26" t="str" cm="1">
        <f t="array" ref="AB45">_xlfn.IFS(AA45&lt;=99,"низкий",AND(AA45&gt;=100,AA45&lt;=155),"средний",AA45&gt;155,"высокий")</f>
        <v>средний</v>
      </c>
    </row>
    <row r="46" spans="1:28" x14ac:dyDescent="0.15">
      <c r="A46" t="s">
        <v>256</v>
      </c>
      <c r="B46">
        <v>6</v>
      </c>
      <c r="C46">
        <v>2</v>
      </c>
      <c r="D46">
        <v>5</v>
      </c>
      <c r="E46">
        <v>6</v>
      </c>
      <c r="F46">
        <v>5</v>
      </c>
      <c r="G46">
        <v>2</v>
      </c>
      <c r="H46">
        <v>4</v>
      </c>
      <c r="I46">
        <v>5</v>
      </c>
      <c r="J46">
        <v>2</v>
      </c>
      <c r="K46">
        <v>1</v>
      </c>
      <c r="L46">
        <v>2</v>
      </c>
      <c r="M46">
        <v>8</v>
      </c>
      <c r="N46">
        <v>2</v>
      </c>
      <c r="O46">
        <v>7</v>
      </c>
      <c r="P46">
        <v>1</v>
      </c>
      <c r="Q46">
        <v>7</v>
      </c>
      <c r="R46">
        <v>7</v>
      </c>
      <c r="S46">
        <v>2</v>
      </c>
      <c r="T46">
        <v>8</v>
      </c>
      <c r="U46">
        <v>5</v>
      </c>
      <c r="V46">
        <v>4</v>
      </c>
      <c r="W46">
        <v>1</v>
      </c>
      <c r="X46">
        <v>2</v>
      </c>
      <c r="Y46">
        <v>4</v>
      </c>
      <c r="Z46">
        <v>7</v>
      </c>
      <c r="AA46" s="26">
        <f t="shared" si="1"/>
        <v>105</v>
      </c>
      <c r="AB46" s="26" t="str" cm="1">
        <f t="array" ref="AB46">_xlfn.IFS(AA46&lt;=99,"низкий",AND(AA46&gt;=100,AA46&lt;=155),"средний",AA46&gt;155,"высокий")</f>
        <v>средний</v>
      </c>
    </row>
    <row r="47" spans="1:28" x14ac:dyDescent="0.15">
      <c r="A47" t="s">
        <v>257</v>
      </c>
      <c r="B47">
        <v>5</v>
      </c>
      <c r="C47">
        <v>1</v>
      </c>
      <c r="D47">
        <v>5</v>
      </c>
      <c r="E47">
        <v>4</v>
      </c>
      <c r="F47">
        <v>5</v>
      </c>
      <c r="G47">
        <v>2</v>
      </c>
      <c r="H47">
        <v>6</v>
      </c>
      <c r="I47">
        <v>3</v>
      </c>
      <c r="J47">
        <v>2</v>
      </c>
      <c r="K47">
        <v>3</v>
      </c>
      <c r="L47">
        <v>1</v>
      </c>
      <c r="M47">
        <v>6</v>
      </c>
      <c r="N47">
        <v>1</v>
      </c>
      <c r="O47">
        <v>4</v>
      </c>
      <c r="P47">
        <v>1</v>
      </c>
      <c r="Q47">
        <v>4</v>
      </c>
      <c r="R47">
        <v>5</v>
      </c>
      <c r="S47">
        <v>1</v>
      </c>
      <c r="T47">
        <v>6</v>
      </c>
      <c r="U47">
        <v>2</v>
      </c>
      <c r="V47">
        <v>4</v>
      </c>
      <c r="W47">
        <v>6</v>
      </c>
      <c r="X47">
        <v>3</v>
      </c>
      <c r="Y47">
        <v>2</v>
      </c>
      <c r="Z47">
        <v>6</v>
      </c>
      <c r="AA47" s="26">
        <f t="shared" si="1"/>
        <v>88</v>
      </c>
      <c r="AB47" s="26" t="str" cm="1">
        <f t="array" ref="AB47">_xlfn.IFS(AA47&lt;=99,"низкий",AND(AA47&gt;=100,AA47&lt;=155),"средний",AA47&gt;155,"высокий")</f>
        <v>низкий</v>
      </c>
    </row>
    <row r="48" spans="1:28" x14ac:dyDescent="0.15">
      <c r="A48" t="s">
        <v>258</v>
      </c>
      <c r="B48">
        <v>4</v>
      </c>
      <c r="C48">
        <v>6</v>
      </c>
      <c r="D48">
        <v>5</v>
      </c>
      <c r="E48">
        <v>5</v>
      </c>
      <c r="F48">
        <v>6</v>
      </c>
      <c r="G48">
        <v>6</v>
      </c>
      <c r="H48">
        <v>5</v>
      </c>
      <c r="I48">
        <v>5</v>
      </c>
      <c r="J48">
        <v>5</v>
      </c>
      <c r="K48">
        <v>5</v>
      </c>
      <c r="L48">
        <v>5</v>
      </c>
      <c r="M48">
        <v>6</v>
      </c>
      <c r="N48">
        <v>3</v>
      </c>
      <c r="O48">
        <v>5</v>
      </c>
      <c r="P48">
        <v>3</v>
      </c>
      <c r="Q48">
        <v>2</v>
      </c>
      <c r="R48">
        <v>3</v>
      </c>
      <c r="S48">
        <v>3</v>
      </c>
      <c r="T48">
        <v>4</v>
      </c>
      <c r="U48">
        <v>4</v>
      </c>
      <c r="V48">
        <v>6</v>
      </c>
      <c r="W48">
        <v>5</v>
      </c>
      <c r="X48">
        <v>4</v>
      </c>
      <c r="Y48">
        <v>5</v>
      </c>
      <c r="Z48">
        <v>5</v>
      </c>
      <c r="AA48" s="26">
        <f t="shared" si="1"/>
        <v>115</v>
      </c>
      <c r="AB48" s="26" t="str" cm="1">
        <f t="array" ref="AB48">_xlfn.IFS(AA48&lt;=99,"низкий",AND(AA48&gt;=100,AA48&lt;=155),"средний",AA48&gt;155,"высокий")</f>
        <v>средний</v>
      </c>
    </row>
    <row r="49" spans="1:28" x14ac:dyDescent="0.15">
      <c r="A49" t="s">
        <v>259</v>
      </c>
      <c r="B49">
        <v>4</v>
      </c>
      <c r="C49">
        <v>1</v>
      </c>
      <c r="D49">
        <v>5</v>
      </c>
      <c r="E49">
        <v>1</v>
      </c>
      <c r="F49">
        <v>1</v>
      </c>
      <c r="G49">
        <v>1</v>
      </c>
      <c r="H49">
        <v>1</v>
      </c>
      <c r="I49">
        <v>2</v>
      </c>
      <c r="J49">
        <v>1</v>
      </c>
      <c r="K49">
        <v>1</v>
      </c>
      <c r="L49">
        <v>1</v>
      </c>
      <c r="M49">
        <v>2</v>
      </c>
      <c r="N49">
        <v>1</v>
      </c>
      <c r="O49">
        <v>2</v>
      </c>
      <c r="P49">
        <v>1</v>
      </c>
      <c r="Q49">
        <v>1</v>
      </c>
      <c r="R49">
        <v>2</v>
      </c>
      <c r="S49">
        <v>2</v>
      </c>
      <c r="T49">
        <v>1</v>
      </c>
      <c r="U49">
        <v>2</v>
      </c>
      <c r="V49">
        <v>1</v>
      </c>
      <c r="W49">
        <v>1</v>
      </c>
      <c r="X49">
        <v>1</v>
      </c>
      <c r="Y49">
        <v>1</v>
      </c>
      <c r="Z49">
        <v>2</v>
      </c>
      <c r="AA49" s="26">
        <f t="shared" si="1"/>
        <v>39</v>
      </c>
      <c r="AB49" s="26" t="str" cm="1">
        <f t="array" ref="AB49">_xlfn.IFS(AA49&lt;=99,"низкий",AND(AA49&gt;=100,AA49&lt;=155),"средний",AA49&gt;155,"высокий")</f>
        <v>низкий</v>
      </c>
    </row>
    <row r="50" spans="1:28" x14ac:dyDescent="0.15">
      <c r="A50" t="s">
        <v>260</v>
      </c>
      <c r="B50">
        <v>5</v>
      </c>
      <c r="C50">
        <v>2</v>
      </c>
      <c r="D50">
        <v>6</v>
      </c>
      <c r="E50">
        <v>2</v>
      </c>
      <c r="F50">
        <v>8</v>
      </c>
      <c r="G50">
        <v>2</v>
      </c>
      <c r="H50">
        <v>2</v>
      </c>
      <c r="I50">
        <v>4</v>
      </c>
      <c r="J50">
        <v>2</v>
      </c>
      <c r="K50">
        <v>3</v>
      </c>
      <c r="L50">
        <v>1</v>
      </c>
      <c r="M50">
        <v>5</v>
      </c>
      <c r="N50">
        <v>4</v>
      </c>
      <c r="O50">
        <v>4</v>
      </c>
      <c r="P50">
        <v>2</v>
      </c>
      <c r="Q50">
        <v>1</v>
      </c>
      <c r="R50">
        <v>4</v>
      </c>
      <c r="S50">
        <v>1</v>
      </c>
      <c r="T50">
        <v>2</v>
      </c>
      <c r="U50">
        <v>2</v>
      </c>
      <c r="V50">
        <v>3</v>
      </c>
      <c r="W50">
        <v>1</v>
      </c>
      <c r="X50">
        <v>1</v>
      </c>
      <c r="Y50">
        <v>2</v>
      </c>
      <c r="Z50">
        <v>4</v>
      </c>
      <c r="AA50" s="26">
        <f t="shared" si="1"/>
        <v>73</v>
      </c>
      <c r="AB50" s="26" t="str" cm="1">
        <f t="array" ref="AB50">_xlfn.IFS(AA50&lt;=99,"низкий",AND(AA50&gt;=100,AA50&lt;=155),"средний",AA50&gt;155,"высокий")</f>
        <v>низкий</v>
      </c>
    </row>
    <row r="51" spans="1:28" x14ac:dyDescent="0.15">
      <c r="A51" t="s">
        <v>261</v>
      </c>
      <c r="B51">
        <v>6</v>
      </c>
      <c r="C51">
        <v>4</v>
      </c>
      <c r="D51">
        <v>5</v>
      </c>
      <c r="E51">
        <v>6</v>
      </c>
      <c r="F51">
        <v>6</v>
      </c>
      <c r="G51">
        <v>3</v>
      </c>
      <c r="H51">
        <v>5</v>
      </c>
      <c r="I51">
        <v>6</v>
      </c>
      <c r="J51">
        <v>4</v>
      </c>
      <c r="K51">
        <v>6</v>
      </c>
      <c r="L51">
        <v>3</v>
      </c>
      <c r="M51">
        <v>7</v>
      </c>
      <c r="N51">
        <v>4</v>
      </c>
      <c r="O51">
        <v>5</v>
      </c>
      <c r="P51">
        <v>3</v>
      </c>
      <c r="Q51">
        <v>5</v>
      </c>
      <c r="R51">
        <v>6</v>
      </c>
      <c r="S51">
        <v>5</v>
      </c>
      <c r="T51">
        <v>8</v>
      </c>
      <c r="U51">
        <v>8</v>
      </c>
      <c r="V51">
        <v>8</v>
      </c>
      <c r="W51">
        <v>6</v>
      </c>
      <c r="X51">
        <v>3</v>
      </c>
      <c r="Y51">
        <v>5</v>
      </c>
      <c r="Z51">
        <v>6</v>
      </c>
      <c r="AA51" s="26">
        <f t="shared" si="1"/>
        <v>133</v>
      </c>
      <c r="AB51" s="26" t="str" cm="1">
        <f t="array" ref="AB51">_xlfn.IFS(AA51&lt;=99,"низкий",AND(AA51&gt;=100,AA51&lt;=155),"средний",AA51&gt;155,"высокий")</f>
        <v>средний</v>
      </c>
    </row>
  </sheetData>
  <phoneticPr fontId="6" type="noConversion"/>
  <pageMargins left="0.7" right="0.7" top="0.75" bottom="0.75" header="0.3" footer="0.3"/>
  <pageSetup paperSize="9" orientation="portrait" horizontalDpi="0" verticalDpi="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85952-0AFF-2048-93E2-89CD5ACFDE1F}">
  <dimension ref="A1:AZ51"/>
  <sheetViews>
    <sheetView zoomScale="80" zoomScaleNormal="80" workbookViewId="0">
      <selection activeCell="AA74" sqref="AA74"/>
    </sheetView>
  </sheetViews>
  <sheetFormatPr baseColWidth="10" defaultColWidth="12.6640625" defaultRowHeight="13" x14ac:dyDescent="0.15"/>
  <cols>
    <col min="1" max="1" width="15.5" customWidth="1"/>
    <col min="2" max="2" width="2.1640625" bestFit="1" customWidth="1"/>
    <col min="3" max="4" width="2.1640625" style="2" bestFit="1" customWidth="1"/>
    <col min="5" max="5" width="2.1640625" style="41" bestFit="1" customWidth="1"/>
    <col min="6" max="6" width="2.1640625" style="37" bestFit="1" customWidth="1"/>
    <col min="7" max="7" width="2.1640625" style="41" bestFit="1" customWidth="1"/>
    <col min="8" max="8" width="2.1640625" style="37" bestFit="1" customWidth="1"/>
    <col min="9" max="9" width="2.1640625" style="2" customWidth="1"/>
    <col min="10" max="10" width="2.1640625" style="2" bestFit="1" customWidth="1"/>
    <col min="11" max="11" width="2.1640625" style="41" bestFit="1" customWidth="1"/>
    <col min="12" max="12" width="2.1640625" style="2" bestFit="1" customWidth="1"/>
    <col min="13" max="13" width="2.1640625" style="37" bestFit="1" customWidth="1"/>
    <col min="14" max="14" width="2.1640625" style="41" bestFit="1" customWidth="1"/>
    <col min="15" max="15" width="2.1640625" style="37" bestFit="1" customWidth="1"/>
    <col min="16" max="18" width="2.1640625" style="2" bestFit="1" customWidth="1"/>
    <col min="19" max="19" width="2.1640625" style="41" bestFit="1" customWidth="1"/>
    <col min="20" max="20" width="2.1640625" style="37" bestFit="1" customWidth="1"/>
    <col min="21" max="21" width="2.1640625" style="2" bestFit="1" customWidth="1"/>
    <col min="22" max="23" width="2.1640625" style="41" bestFit="1" customWidth="1"/>
    <col min="24" max="26" width="2.1640625" style="37" bestFit="1" customWidth="1"/>
    <col min="27" max="29" width="2.1640625" style="41" bestFit="1" customWidth="1"/>
    <col min="30" max="30" width="2.1640625" style="2" bestFit="1" customWidth="1"/>
    <col min="31" max="31" width="2.1640625" style="41" bestFit="1" customWidth="1"/>
    <col min="32" max="33" width="2.1640625" style="37" bestFit="1" customWidth="1"/>
    <col min="34" max="34" width="2.1640625" style="2" bestFit="1" customWidth="1"/>
    <col min="35" max="35" width="0.5" customWidth="1"/>
    <col min="36" max="36" width="16.6640625" customWidth="1"/>
    <col min="37" max="37" width="21.33203125" customWidth="1"/>
    <col min="38" max="38" width="23.1640625" customWidth="1"/>
    <col min="39" max="39" width="19.83203125" customWidth="1"/>
    <col min="40" max="40" width="15.6640625" customWidth="1"/>
    <col min="41" max="41" width="20.33203125" customWidth="1"/>
    <col min="42" max="42" width="18.83203125" customWidth="1"/>
    <col min="45" max="45" width="5.1640625" customWidth="1"/>
    <col min="47" max="47" width="14.6640625" bestFit="1" customWidth="1"/>
    <col min="48" max="48" width="14.6640625" customWidth="1"/>
    <col min="49" max="49" width="4.5" customWidth="1"/>
    <col min="51" max="51" width="26.83203125" customWidth="1"/>
  </cols>
  <sheetData>
    <row r="1" spans="1:52" s="8" customFormat="1" x14ac:dyDescent="0.15">
      <c r="A1" s="31" t="s">
        <v>262</v>
      </c>
      <c r="B1" s="36" t="s">
        <v>265</v>
      </c>
      <c r="C1" s="1" t="s">
        <v>266</v>
      </c>
      <c r="D1" s="1" t="s">
        <v>267</v>
      </c>
      <c r="E1" s="38" t="s">
        <v>268</v>
      </c>
      <c r="F1" s="36" t="s">
        <v>269</v>
      </c>
      <c r="G1" s="38" t="s">
        <v>270</v>
      </c>
      <c r="H1" s="36" t="s">
        <v>271</v>
      </c>
      <c r="I1" s="1" t="s">
        <v>272</v>
      </c>
      <c r="J1" s="1" t="s">
        <v>273</v>
      </c>
      <c r="K1" s="38" t="s">
        <v>274</v>
      </c>
      <c r="L1" s="1" t="s">
        <v>275</v>
      </c>
      <c r="M1" s="36" t="s">
        <v>276</v>
      </c>
      <c r="N1" s="38" t="s">
        <v>277</v>
      </c>
      <c r="O1" s="36" t="s">
        <v>278</v>
      </c>
      <c r="P1" s="1" t="s">
        <v>279</v>
      </c>
      <c r="Q1" s="1" t="s">
        <v>280</v>
      </c>
      <c r="R1" s="1" t="s">
        <v>281</v>
      </c>
      <c r="S1" s="38" t="s">
        <v>282</v>
      </c>
      <c r="T1" s="36" t="s">
        <v>283</v>
      </c>
      <c r="U1" s="1" t="s">
        <v>284</v>
      </c>
      <c r="V1" s="38" t="s">
        <v>285</v>
      </c>
      <c r="W1" s="38" t="s">
        <v>286</v>
      </c>
      <c r="X1" s="36" t="s">
        <v>287</v>
      </c>
      <c r="Y1" s="36" t="s">
        <v>288</v>
      </c>
      <c r="Z1" s="36" t="s">
        <v>289</v>
      </c>
      <c r="AA1" s="38" t="s">
        <v>290</v>
      </c>
      <c r="AB1" s="38" t="s">
        <v>291</v>
      </c>
      <c r="AC1" s="38" t="s">
        <v>292</v>
      </c>
      <c r="AD1" s="1" t="s">
        <v>293</v>
      </c>
      <c r="AE1" s="38" t="s">
        <v>294</v>
      </c>
      <c r="AF1" s="36" t="s">
        <v>295</v>
      </c>
      <c r="AG1" s="36" t="s">
        <v>296</v>
      </c>
      <c r="AH1" s="1" t="s">
        <v>297</v>
      </c>
      <c r="AJ1" s="33" t="s">
        <v>264</v>
      </c>
      <c r="AK1" s="33" t="s">
        <v>298</v>
      </c>
      <c r="AL1" s="35" t="s">
        <v>333</v>
      </c>
      <c r="AM1" s="35" t="s">
        <v>299</v>
      </c>
      <c r="AN1" s="34" t="s">
        <v>263</v>
      </c>
      <c r="AO1" s="34" t="s">
        <v>300</v>
      </c>
    </row>
    <row r="2" spans="1:52" x14ac:dyDescent="0.15">
      <c r="A2" s="29" t="s">
        <v>212</v>
      </c>
      <c r="B2" s="3">
        <v>3</v>
      </c>
      <c r="C2" s="5">
        <v>3</v>
      </c>
      <c r="D2" s="5">
        <v>3</v>
      </c>
      <c r="E2" s="39">
        <v>1</v>
      </c>
      <c r="F2" s="3">
        <v>3</v>
      </c>
      <c r="G2" s="39">
        <v>1</v>
      </c>
      <c r="H2" s="3">
        <v>3</v>
      </c>
      <c r="I2" s="5">
        <v>3</v>
      </c>
      <c r="J2" s="5">
        <v>3</v>
      </c>
      <c r="K2" s="39">
        <v>1</v>
      </c>
      <c r="L2" s="5">
        <v>3</v>
      </c>
      <c r="M2" s="3">
        <v>1</v>
      </c>
      <c r="N2" s="39">
        <v>2</v>
      </c>
      <c r="O2" s="3">
        <v>2</v>
      </c>
      <c r="P2" s="5">
        <v>3</v>
      </c>
      <c r="Q2" s="5">
        <v>3</v>
      </c>
      <c r="R2" s="5">
        <v>3</v>
      </c>
      <c r="S2" s="39">
        <v>1</v>
      </c>
      <c r="T2" s="3">
        <v>1</v>
      </c>
      <c r="U2" s="5">
        <v>3</v>
      </c>
      <c r="V2" s="39">
        <v>1</v>
      </c>
      <c r="W2" s="39">
        <v>1</v>
      </c>
      <c r="X2" s="3">
        <v>1</v>
      </c>
      <c r="Y2" s="3">
        <v>1</v>
      </c>
      <c r="Z2" s="3">
        <v>3</v>
      </c>
      <c r="AA2" s="39">
        <v>1</v>
      </c>
      <c r="AB2" s="39">
        <v>1</v>
      </c>
      <c r="AC2" s="39">
        <v>1</v>
      </c>
      <c r="AD2" s="5">
        <v>3</v>
      </c>
      <c r="AE2" s="39">
        <v>1</v>
      </c>
      <c r="AF2" s="3">
        <v>3</v>
      </c>
      <c r="AG2" s="3">
        <v>3</v>
      </c>
      <c r="AH2" s="5">
        <v>3</v>
      </c>
      <c r="AJ2" s="42">
        <f>SUM(C2:D2,I2:J2,L2,P2:R2,U2,AD2,AH2)</f>
        <v>33</v>
      </c>
      <c r="AK2" s="43" t="str" cm="1">
        <f t="array" ref="AK2">_xlfn.IFS(AJ2&lt;=16,"очень низкий",AND(AJ2&gt;=17, AJ2&lt;=21),"низкий",AND(AJ2&gt;=22, AJ2&lt;=30),"средний",AJ2&gt;=31,"высокий")</f>
        <v>высокий</v>
      </c>
      <c r="AL2" s="42">
        <f t="shared" ref="AL2:AL51" si="0">SUM(B2,F2,H2,M2,O2,T2,X2,Y2:Z2,AF2:AG2)</f>
        <v>24</v>
      </c>
      <c r="AM2" s="43" t="str" cm="1">
        <f t="array" ref="AM2">_xlfn.IFS(AL2&lt;=13,"очень низкий",AND(AL2&gt;=14, AL2&lt;=18),"низкий",AND(AL2&gt;=19, AL2&lt;=28),"средний",AL2&gt;=29,"высокий")</f>
        <v>средний</v>
      </c>
      <c r="AN2" s="42">
        <f t="shared" ref="AN2:AN51" si="1">SUM(E2,G2,K2,N2,S2,V2:W2,W2,AA2:AC2,AE2)</f>
        <v>13</v>
      </c>
      <c r="AO2" s="43" t="str" cm="1">
        <f t="array" ref="AO2">_xlfn.IFS(AN2&lt;=15,"очень низкий",AND(AN2&gt;=16, AN2&lt;=23),"низкий",AND(AN2&gt;=24, AN2&lt;=26),"средний",AN2&gt;=27,"высокий")</f>
        <v>очень низкий</v>
      </c>
    </row>
    <row r="3" spans="1:52" x14ac:dyDescent="0.15">
      <c r="A3" s="29" t="s">
        <v>213</v>
      </c>
      <c r="B3" s="4">
        <v>2</v>
      </c>
      <c r="C3" s="6">
        <v>3</v>
      </c>
      <c r="D3" s="6">
        <v>3</v>
      </c>
      <c r="E3" s="40">
        <v>2</v>
      </c>
      <c r="F3" s="4">
        <v>3</v>
      </c>
      <c r="G3" s="40">
        <v>2</v>
      </c>
      <c r="H3" s="4">
        <v>3</v>
      </c>
      <c r="I3" s="6">
        <v>2</v>
      </c>
      <c r="J3" s="6">
        <v>3</v>
      </c>
      <c r="K3" s="40">
        <v>1</v>
      </c>
      <c r="L3" s="6">
        <v>3</v>
      </c>
      <c r="M3" s="4">
        <v>2</v>
      </c>
      <c r="N3" s="40">
        <v>3</v>
      </c>
      <c r="O3" s="4">
        <v>1</v>
      </c>
      <c r="P3" s="6">
        <v>3</v>
      </c>
      <c r="Q3" s="6">
        <v>2</v>
      </c>
      <c r="R3" s="6">
        <v>3</v>
      </c>
      <c r="S3" s="40">
        <v>1</v>
      </c>
      <c r="T3" s="4">
        <v>1</v>
      </c>
      <c r="U3" s="6">
        <v>2</v>
      </c>
      <c r="V3" s="40">
        <v>2</v>
      </c>
      <c r="W3" s="40">
        <v>2</v>
      </c>
      <c r="X3" s="4">
        <v>1</v>
      </c>
      <c r="Y3" s="4">
        <v>1</v>
      </c>
      <c r="Z3" s="4">
        <v>3</v>
      </c>
      <c r="AA3" s="40">
        <v>2</v>
      </c>
      <c r="AB3" s="40">
        <v>3</v>
      </c>
      <c r="AC3" s="40">
        <v>1</v>
      </c>
      <c r="AD3" s="6">
        <v>3</v>
      </c>
      <c r="AE3" s="40">
        <v>2</v>
      </c>
      <c r="AF3" s="4">
        <v>2</v>
      </c>
      <c r="AG3" s="4">
        <v>3</v>
      </c>
      <c r="AH3" s="6">
        <v>3</v>
      </c>
      <c r="AJ3" s="42">
        <f t="shared" ref="AJ3:AJ51" si="2">SUM(C3:D3,I3:J3,L3,P3:R3,U3,AD3,AH3)</f>
        <v>30</v>
      </c>
      <c r="AK3" s="43" t="str" cm="1">
        <f t="array" ref="AK3">_xlfn.IFS(AJ3&lt;=16,"очень низкий",AND(AJ3&gt;=17, AJ3&lt;=21),"низкий",AND(AJ3&gt;=22, AJ3&lt;=30),"средний",AJ3&gt;=31,"высокий")</f>
        <v>средний</v>
      </c>
      <c r="AL3" s="42">
        <f t="shared" si="0"/>
        <v>22</v>
      </c>
      <c r="AM3" s="43" t="str" cm="1">
        <f t="array" ref="AM3">_xlfn.IFS(AL3&lt;=13,"очень низкий",AND(AL3&gt;=14, AL3&lt;=18),"низкий",AND(AL3&gt;=19, AL3&lt;=28),"средний",AL3&gt;=29,"высокий")</f>
        <v>средний</v>
      </c>
      <c r="AN3" s="42">
        <f t="shared" si="1"/>
        <v>23</v>
      </c>
      <c r="AO3" s="43" t="str" cm="1">
        <f t="array" ref="AO3">_xlfn.IFS(AN3&lt;=15,"очень низкий",AND(AN3&gt;=16, AN3&lt;=23),"низкий",AND(AN3&gt;=24, AN3&lt;=26),"средний",AN3&gt;=27,"высокий")</f>
        <v>низкий</v>
      </c>
    </row>
    <row r="4" spans="1:52" x14ac:dyDescent="0.15">
      <c r="A4" s="29" t="s">
        <v>214</v>
      </c>
      <c r="B4" s="3">
        <v>3</v>
      </c>
      <c r="C4" s="5">
        <v>3</v>
      </c>
      <c r="D4" s="5">
        <v>2</v>
      </c>
      <c r="E4" s="39">
        <v>2</v>
      </c>
      <c r="F4" s="3">
        <v>3</v>
      </c>
      <c r="G4" s="39">
        <v>2</v>
      </c>
      <c r="H4" s="3">
        <v>3</v>
      </c>
      <c r="I4" s="5">
        <v>1</v>
      </c>
      <c r="J4" s="5">
        <v>2</v>
      </c>
      <c r="K4" s="39">
        <v>3</v>
      </c>
      <c r="L4" s="5">
        <v>2</v>
      </c>
      <c r="M4" s="3">
        <v>3</v>
      </c>
      <c r="N4" s="39">
        <v>1</v>
      </c>
      <c r="O4" s="3">
        <v>2</v>
      </c>
      <c r="P4" s="5">
        <v>1</v>
      </c>
      <c r="Q4" s="5">
        <v>2</v>
      </c>
      <c r="R4" s="5">
        <v>2</v>
      </c>
      <c r="S4" s="39">
        <v>2</v>
      </c>
      <c r="T4" s="3">
        <v>3</v>
      </c>
      <c r="U4" s="5">
        <v>1</v>
      </c>
      <c r="V4" s="39">
        <v>2</v>
      </c>
      <c r="W4" s="39">
        <v>3</v>
      </c>
      <c r="X4" s="3">
        <v>2</v>
      </c>
      <c r="Y4" s="3">
        <v>3</v>
      </c>
      <c r="Z4" s="3">
        <v>2</v>
      </c>
      <c r="AA4" s="39">
        <v>2</v>
      </c>
      <c r="AB4" s="39">
        <v>3</v>
      </c>
      <c r="AC4" s="39">
        <v>3</v>
      </c>
      <c r="AD4" s="5">
        <v>2</v>
      </c>
      <c r="AE4" s="39">
        <v>1</v>
      </c>
      <c r="AF4" s="3">
        <v>3</v>
      </c>
      <c r="AG4" s="3">
        <v>2</v>
      </c>
      <c r="AH4" s="5">
        <v>1</v>
      </c>
      <c r="AJ4" s="42">
        <f t="shared" si="2"/>
        <v>19</v>
      </c>
      <c r="AK4" s="43" t="str" cm="1">
        <f t="array" ref="AK4">_xlfn.IFS(AJ4&lt;=16,"очень низкий",AND(AJ4&gt;=17, AJ4&lt;=21),"низкий",AND(AJ4&gt;=22, AJ4&lt;=30),"средний",AJ4&gt;=31,"высокий")</f>
        <v>низкий</v>
      </c>
      <c r="AL4" s="42">
        <f t="shared" si="0"/>
        <v>29</v>
      </c>
      <c r="AM4" s="43" t="str" cm="1">
        <f t="array" ref="AM4">_xlfn.IFS(AL4&lt;=13,"очень низкий",AND(AL4&gt;=14, AL4&lt;=18),"низкий",AND(AL4&gt;=19, AL4&lt;=28),"средний",AL4&gt;=29,"высокий")</f>
        <v>высокий</v>
      </c>
      <c r="AN4" s="42">
        <f t="shared" si="1"/>
        <v>27</v>
      </c>
      <c r="AO4" s="43" t="str" cm="1">
        <f t="array" ref="AO4">_xlfn.IFS(AN4&lt;=15,"очень низкий",AND(AN4&gt;=16, AN4&lt;=23),"низкий",AND(AN4&gt;=24, AN4&lt;=26),"средний",AN4&gt;=27,"высокий")</f>
        <v>высокий</v>
      </c>
      <c r="AQ4" s="69" t="s">
        <v>335</v>
      </c>
      <c r="AR4" s="69" t="s">
        <v>347</v>
      </c>
      <c r="AS4" s="69"/>
      <c r="AU4" s="69" t="s">
        <v>336</v>
      </c>
      <c r="AV4" s="69" t="s">
        <v>347</v>
      </c>
      <c r="AW4" s="69"/>
      <c r="AY4" s="69" t="s">
        <v>337</v>
      </c>
      <c r="AZ4" s="69" t="s">
        <v>347</v>
      </c>
    </row>
    <row r="5" spans="1:52" x14ac:dyDescent="0.15">
      <c r="A5" s="29" t="s">
        <v>215</v>
      </c>
      <c r="B5" s="4">
        <v>1</v>
      </c>
      <c r="C5" s="6">
        <v>3</v>
      </c>
      <c r="D5" s="6">
        <v>2</v>
      </c>
      <c r="E5" s="40">
        <v>1</v>
      </c>
      <c r="F5" s="4">
        <v>3</v>
      </c>
      <c r="G5" s="40">
        <v>2</v>
      </c>
      <c r="H5" s="4">
        <v>1</v>
      </c>
      <c r="I5" s="6">
        <v>2</v>
      </c>
      <c r="J5" s="6">
        <v>2</v>
      </c>
      <c r="K5" s="40">
        <v>2</v>
      </c>
      <c r="L5" s="6">
        <v>1</v>
      </c>
      <c r="M5" s="4">
        <v>1</v>
      </c>
      <c r="N5" s="40">
        <v>2</v>
      </c>
      <c r="O5" s="4">
        <v>1</v>
      </c>
      <c r="P5" s="6">
        <v>3</v>
      </c>
      <c r="Q5" s="6">
        <v>3</v>
      </c>
      <c r="R5" s="6">
        <v>2</v>
      </c>
      <c r="S5" s="40">
        <v>1</v>
      </c>
      <c r="T5" s="4">
        <v>1</v>
      </c>
      <c r="U5" s="6">
        <v>2</v>
      </c>
      <c r="V5" s="40">
        <v>2</v>
      </c>
      <c r="W5" s="40">
        <v>1</v>
      </c>
      <c r="X5" s="4">
        <v>1</v>
      </c>
      <c r="Y5" s="4">
        <v>1</v>
      </c>
      <c r="Z5" s="4">
        <v>2</v>
      </c>
      <c r="AA5" s="40">
        <v>1</v>
      </c>
      <c r="AB5" s="40">
        <v>2</v>
      </c>
      <c r="AC5" s="40">
        <v>1</v>
      </c>
      <c r="AD5" s="6">
        <v>3</v>
      </c>
      <c r="AE5" s="40">
        <v>1</v>
      </c>
      <c r="AF5" s="4">
        <v>2</v>
      </c>
      <c r="AG5" s="4">
        <v>2</v>
      </c>
      <c r="AH5" s="6">
        <v>3</v>
      </c>
      <c r="AJ5" s="42">
        <f t="shared" si="2"/>
        <v>26</v>
      </c>
      <c r="AK5" s="43" t="str" cm="1">
        <f t="array" ref="AK5">_xlfn.IFS(AJ5&lt;=16,"очень низкий",AND(AJ5&gt;=17, AJ5&lt;=21),"низкий",AND(AJ5&gt;=22, AJ5&lt;=30),"средний",AJ5&gt;=31,"высокий")</f>
        <v>средний</v>
      </c>
      <c r="AL5" s="42">
        <f t="shared" si="0"/>
        <v>16</v>
      </c>
      <c r="AM5" s="43" t="str" cm="1">
        <f t="array" ref="AM5">_xlfn.IFS(AL5&lt;=13,"очень низкий",AND(AL5&gt;=14, AL5&lt;=18),"низкий",AND(AL5&gt;=19, AL5&lt;=28),"средний",AL5&gt;=29,"высокий")</f>
        <v>низкий</v>
      </c>
      <c r="AN5" s="42">
        <f t="shared" si="1"/>
        <v>17</v>
      </c>
      <c r="AO5" s="43" t="str" cm="1">
        <f t="array" ref="AO5">_xlfn.IFS(AN5&lt;=15,"очень низкий",AND(AN5&gt;=16, AN5&lt;=23),"низкий",AND(AN5&gt;=24, AN5&lt;=26),"средний",AN5&gt;=27,"высокий")</f>
        <v>низкий</v>
      </c>
      <c r="AP5" s="69" t="s">
        <v>301</v>
      </c>
      <c r="AQ5" s="86">
        <f>AR5/50</f>
        <v>0.02</v>
      </c>
      <c r="AR5" s="69">
        <f>COUNTIF(AK:AK,"очень низкий")</f>
        <v>1</v>
      </c>
      <c r="AS5" s="86"/>
      <c r="AT5" s="69" t="s">
        <v>301</v>
      </c>
      <c r="AU5" s="87">
        <f>AV5/50</f>
        <v>0.02</v>
      </c>
      <c r="AV5">
        <f>COUNTIF(AM:AM,"очень низкий")</f>
        <v>1</v>
      </c>
      <c r="AW5" s="87"/>
      <c r="AX5" s="69" t="s">
        <v>301</v>
      </c>
      <c r="AY5" s="87">
        <f>AZ5/50</f>
        <v>0.12</v>
      </c>
      <c r="AZ5">
        <f>COUNTIF(AO:AO,"очень низкий")</f>
        <v>6</v>
      </c>
    </row>
    <row r="6" spans="1:52" x14ac:dyDescent="0.15">
      <c r="A6" s="29" t="s">
        <v>216</v>
      </c>
      <c r="B6" s="3">
        <v>3</v>
      </c>
      <c r="C6" s="5">
        <v>3</v>
      </c>
      <c r="D6" s="5">
        <v>3</v>
      </c>
      <c r="E6" s="39">
        <v>3</v>
      </c>
      <c r="F6" s="3">
        <v>2</v>
      </c>
      <c r="G6" s="39">
        <v>3</v>
      </c>
      <c r="H6" s="3">
        <v>3</v>
      </c>
      <c r="I6" s="5">
        <v>2</v>
      </c>
      <c r="J6" s="5">
        <v>2</v>
      </c>
      <c r="K6" s="39">
        <v>2</v>
      </c>
      <c r="L6" s="5">
        <v>2</v>
      </c>
      <c r="M6" s="3">
        <v>2</v>
      </c>
      <c r="N6" s="39">
        <v>3</v>
      </c>
      <c r="O6" s="3">
        <v>2</v>
      </c>
      <c r="P6" s="5">
        <v>2</v>
      </c>
      <c r="Q6" s="5">
        <v>2</v>
      </c>
      <c r="R6" s="5">
        <v>2</v>
      </c>
      <c r="S6" s="39">
        <v>2</v>
      </c>
      <c r="T6" s="3">
        <v>2</v>
      </c>
      <c r="U6" s="5">
        <v>2</v>
      </c>
      <c r="V6" s="39">
        <v>2</v>
      </c>
      <c r="W6" s="39">
        <v>2</v>
      </c>
      <c r="X6" s="3">
        <v>3</v>
      </c>
      <c r="Y6" s="3">
        <v>3</v>
      </c>
      <c r="Z6" s="3">
        <v>2</v>
      </c>
      <c r="AA6" s="39">
        <v>2</v>
      </c>
      <c r="AB6" s="39">
        <v>2</v>
      </c>
      <c r="AC6" s="39">
        <v>1</v>
      </c>
      <c r="AD6" s="5">
        <v>3</v>
      </c>
      <c r="AE6" s="39">
        <v>1</v>
      </c>
      <c r="AF6" s="3">
        <v>2</v>
      </c>
      <c r="AG6" s="3">
        <v>3</v>
      </c>
      <c r="AH6" s="5">
        <v>2</v>
      </c>
      <c r="AJ6" s="42">
        <f t="shared" si="2"/>
        <v>25</v>
      </c>
      <c r="AK6" s="43" t="str" cm="1">
        <f t="array" ref="AK6">_xlfn.IFS(AJ6&lt;=16,"очень низкий",AND(AJ6&gt;=17, AJ6&lt;=21),"низкий",AND(AJ6&gt;=22, AJ6&lt;=30),"средний",AJ6&gt;=31,"высокий")</f>
        <v>средний</v>
      </c>
      <c r="AL6" s="42">
        <f t="shared" si="0"/>
        <v>27</v>
      </c>
      <c r="AM6" s="43" t="str" cm="1">
        <f t="array" ref="AM6">_xlfn.IFS(AL6&lt;=13,"очень низкий",AND(AL6&gt;=14, AL6&lt;=18),"низкий",AND(AL6&gt;=19, AL6&lt;=28),"средний",AL6&gt;=29,"высокий")</f>
        <v>средний</v>
      </c>
      <c r="AN6" s="42">
        <f t="shared" si="1"/>
        <v>25</v>
      </c>
      <c r="AO6" s="43" t="str" cm="1">
        <f t="array" ref="AO6">_xlfn.IFS(AN6&lt;=15,"очень низкий",AND(AN6&gt;=16, AN6&lt;=23),"низкий",AND(AN6&gt;=24, AN6&lt;=26),"средний",AN6&gt;=27,"высокий")</f>
        <v>средний</v>
      </c>
      <c r="AP6" s="69" t="s">
        <v>209</v>
      </c>
      <c r="AQ6" s="87">
        <f>AR6/50</f>
        <v>0.22</v>
      </c>
      <c r="AR6" s="69">
        <f>COUNTIF(AK:AK,"низкий")</f>
        <v>11</v>
      </c>
      <c r="AS6" s="87"/>
      <c r="AT6" s="69" t="s">
        <v>209</v>
      </c>
      <c r="AU6" s="87">
        <f>AV6/50</f>
        <v>0.36</v>
      </c>
      <c r="AV6">
        <f>COUNTIF(AM:AM,"низкий")</f>
        <v>18</v>
      </c>
      <c r="AW6" s="87"/>
      <c r="AX6" s="69" t="s">
        <v>209</v>
      </c>
      <c r="AY6" s="87">
        <f>AZ6/50</f>
        <v>0.6</v>
      </c>
      <c r="AZ6">
        <f>COUNTIF(AO:AO,"низкий")</f>
        <v>30</v>
      </c>
    </row>
    <row r="7" spans="1:52" x14ac:dyDescent="0.15">
      <c r="A7" s="29" t="s">
        <v>217</v>
      </c>
      <c r="B7" s="4">
        <v>3</v>
      </c>
      <c r="C7" s="6">
        <v>3</v>
      </c>
      <c r="D7" s="6">
        <v>3</v>
      </c>
      <c r="E7" s="40">
        <v>1</v>
      </c>
      <c r="F7" s="4">
        <v>3</v>
      </c>
      <c r="G7" s="40">
        <v>2</v>
      </c>
      <c r="H7" s="4">
        <v>2</v>
      </c>
      <c r="I7" s="6">
        <v>2</v>
      </c>
      <c r="J7" s="6">
        <v>2</v>
      </c>
      <c r="K7" s="40">
        <v>2</v>
      </c>
      <c r="L7" s="6">
        <v>3</v>
      </c>
      <c r="M7" s="4">
        <v>2</v>
      </c>
      <c r="N7" s="40">
        <v>2</v>
      </c>
      <c r="O7" s="4">
        <v>1</v>
      </c>
      <c r="P7" s="6">
        <v>3</v>
      </c>
      <c r="Q7" s="6">
        <v>2</v>
      </c>
      <c r="R7" s="6">
        <v>3</v>
      </c>
      <c r="S7" s="40">
        <v>1</v>
      </c>
      <c r="T7" s="4">
        <v>1</v>
      </c>
      <c r="U7" s="6">
        <v>3</v>
      </c>
      <c r="V7" s="40">
        <v>1</v>
      </c>
      <c r="W7" s="40">
        <v>1</v>
      </c>
      <c r="X7" s="4">
        <v>1</v>
      </c>
      <c r="Y7" s="4">
        <v>2</v>
      </c>
      <c r="Z7" s="4">
        <v>2</v>
      </c>
      <c r="AA7" s="40">
        <v>1</v>
      </c>
      <c r="AB7" s="40">
        <v>1</v>
      </c>
      <c r="AC7" s="40">
        <v>1</v>
      </c>
      <c r="AD7" s="6">
        <v>3</v>
      </c>
      <c r="AE7" s="40">
        <v>1</v>
      </c>
      <c r="AF7" s="4">
        <v>2</v>
      </c>
      <c r="AG7" s="4">
        <v>2</v>
      </c>
      <c r="AH7" s="6">
        <v>3</v>
      </c>
      <c r="AJ7" s="42">
        <f t="shared" si="2"/>
        <v>30</v>
      </c>
      <c r="AK7" s="43" t="str" cm="1">
        <f t="array" ref="AK7">_xlfn.IFS(AJ7&lt;=16,"очень низкий",AND(AJ7&gt;=17, AJ7&lt;=21),"низкий",AND(AJ7&gt;=22, AJ7&lt;=30),"средний",AJ7&gt;=31,"высокий")</f>
        <v>средний</v>
      </c>
      <c r="AL7" s="42">
        <f t="shared" si="0"/>
        <v>21</v>
      </c>
      <c r="AM7" s="43" t="str" cm="1">
        <f t="array" ref="AM7">_xlfn.IFS(AL7&lt;=13,"очень низкий",AND(AL7&gt;=14, AL7&lt;=18),"низкий",AND(AL7&gt;=19, AL7&lt;=28),"средний",AL7&gt;=29,"высокий")</f>
        <v>средний</v>
      </c>
      <c r="AN7" s="42">
        <f t="shared" si="1"/>
        <v>15</v>
      </c>
      <c r="AO7" s="43" t="str" cm="1">
        <f t="array" ref="AO7">_xlfn.IFS(AN7&lt;=15,"очень низкий",AND(AN7&gt;=16, AN7&lt;=23),"низкий",AND(AN7&gt;=24, AN7&lt;=26),"средний",AN7&gt;=27,"высокий")</f>
        <v>очень низкий</v>
      </c>
      <c r="AP7" s="69" t="s">
        <v>210</v>
      </c>
      <c r="AQ7" s="87">
        <f>AR7/50</f>
        <v>0.64</v>
      </c>
      <c r="AR7" s="69">
        <f>COUNTIF(AK:AK,"средний")</f>
        <v>32</v>
      </c>
      <c r="AS7" s="87"/>
      <c r="AT7" s="69" t="s">
        <v>210</v>
      </c>
      <c r="AU7" s="87">
        <f>AV7/50</f>
        <v>0.5</v>
      </c>
      <c r="AV7">
        <f>COUNTIF(AM:AM,"средний")</f>
        <v>25</v>
      </c>
      <c r="AW7" s="87"/>
      <c r="AX7" s="69" t="s">
        <v>210</v>
      </c>
      <c r="AY7" s="87">
        <f>AZ7/50</f>
        <v>0.16</v>
      </c>
      <c r="AZ7">
        <f>COUNTIF(AO:AO,"средний")</f>
        <v>8</v>
      </c>
    </row>
    <row r="8" spans="1:52" x14ac:dyDescent="0.15">
      <c r="A8" s="29" t="s">
        <v>218</v>
      </c>
      <c r="B8" s="3">
        <v>2</v>
      </c>
      <c r="C8" s="5">
        <v>2</v>
      </c>
      <c r="D8" s="5">
        <v>2</v>
      </c>
      <c r="E8" s="39">
        <v>1</v>
      </c>
      <c r="F8" s="3">
        <v>2</v>
      </c>
      <c r="G8" s="39">
        <v>2</v>
      </c>
      <c r="H8" s="3">
        <v>2</v>
      </c>
      <c r="I8" s="5">
        <v>2</v>
      </c>
      <c r="J8" s="5">
        <v>2</v>
      </c>
      <c r="K8" s="39">
        <v>2</v>
      </c>
      <c r="L8" s="5">
        <v>2</v>
      </c>
      <c r="M8" s="3">
        <v>2</v>
      </c>
      <c r="N8" s="39">
        <v>2</v>
      </c>
      <c r="O8" s="3">
        <v>2</v>
      </c>
      <c r="P8" s="5">
        <v>2</v>
      </c>
      <c r="Q8" s="5">
        <v>2</v>
      </c>
      <c r="R8" s="5">
        <v>2</v>
      </c>
      <c r="S8" s="39">
        <v>1</v>
      </c>
      <c r="T8" s="3">
        <v>2</v>
      </c>
      <c r="U8" s="5">
        <v>2</v>
      </c>
      <c r="V8" s="39">
        <v>2</v>
      </c>
      <c r="W8" s="39">
        <v>1</v>
      </c>
      <c r="X8" s="3">
        <v>2</v>
      </c>
      <c r="Y8" s="3">
        <v>2</v>
      </c>
      <c r="Z8" s="3">
        <v>2</v>
      </c>
      <c r="AA8" s="39">
        <v>2</v>
      </c>
      <c r="AB8" s="39">
        <v>2</v>
      </c>
      <c r="AC8" s="39">
        <v>2</v>
      </c>
      <c r="AD8" s="5">
        <v>2</v>
      </c>
      <c r="AE8" s="39">
        <v>2</v>
      </c>
      <c r="AF8" s="3">
        <v>2</v>
      </c>
      <c r="AG8" s="3">
        <v>1</v>
      </c>
      <c r="AH8" s="5">
        <v>2</v>
      </c>
      <c r="AJ8" s="42">
        <f t="shared" si="2"/>
        <v>22</v>
      </c>
      <c r="AK8" s="43" t="str" cm="1">
        <f t="array" ref="AK8">_xlfn.IFS(AJ8&lt;=16,"очень низкий",AND(AJ8&gt;=17, AJ8&lt;=21),"низкий",AND(AJ8&gt;=22, AJ8&lt;=30),"средний",AJ8&gt;=31,"высокий")</f>
        <v>средний</v>
      </c>
      <c r="AL8" s="42">
        <f t="shared" si="0"/>
        <v>21</v>
      </c>
      <c r="AM8" s="43" t="str" cm="1">
        <f t="array" ref="AM8">_xlfn.IFS(AL8&lt;=13,"очень низкий",AND(AL8&gt;=14, AL8&lt;=18),"низкий",AND(AL8&gt;=19, AL8&lt;=28),"средний",AL8&gt;=29,"высокий")</f>
        <v>средний</v>
      </c>
      <c r="AN8" s="42">
        <f t="shared" si="1"/>
        <v>20</v>
      </c>
      <c r="AO8" s="43" t="str" cm="1">
        <f t="array" ref="AO8">_xlfn.IFS(AN8&lt;=15,"очень низкий",AND(AN8&gt;=16, AN8&lt;=23),"низкий",AND(AN8&gt;=24, AN8&lt;=26),"средний",AN8&gt;=27,"высокий")</f>
        <v>низкий</v>
      </c>
      <c r="AP8" s="69" t="s">
        <v>302</v>
      </c>
      <c r="AQ8" s="87">
        <f>AR8/50</f>
        <v>0.12</v>
      </c>
      <c r="AR8" s="69">
        <f>COUNTIF(AK:AK,"высокий")</f>
        <v>6</v>
      </c>
      <c r="AS8" s="87"/>
      <c r="AT8" s="69" t="s">
        <v>302</v>
      </c>
      <c r="AU8" s="87">
        <f>AV8/50</f>
        <v>0.12</v>
      </c>
      <c r="AV8">
        <f>COUNTIF(AM:AM,"высокий")</f>
        <v>6</v>
      </c>
      <c r="AW8" s="87"/>
      <c r="AX8" s="69" t="s">
        <v>302</v>
      </c>
      <c r="AY8" s="87">
        <f>AZ8/50</f>
        <v>0.12</v>
      </c>
      <c r="AZ8">
        <f>COUNTIF(AO:AO,"высокий")</f>
        <v>6</v>
      </c>
    </row>
    <row r="9" spans="1:52" x14ac:dyDescent="0.15">
      <c r="A9" s="29" t="s">
        <v>219</v>
      </c>
      <c r="B9" s="4">
        <v>3</v>
      </c>
      <c r="C9" s="6">
        <v>3</v>
      </c>
      <c r="D9" s="6">
        <v>2</v>
      </c>
      <c r="E9" s="40">
        <v>1</v>
      </c>
      <c r="F9" s="4">
        <v>1</v>
      </c>
      <c r="G9" s="40">
        <v>3</v>
      </c>
      <c r="H9" s="4">
        <v>3</v>
      </c>
      <c r="I9" s="6">
        <v>1</v>
      </c>
      <c r="J9" s="6">
        <v>2</v>
      </c>
      <c r="K9" s="40">
        <v>1</v>
      </c>
      <c r="L9" s="6">
        <v>3</v>
      </c>
      <c r="M9" s="4">
        <v>3</v>
      </c>
      <c r="N9" s="40">
        <v>1</v>
      </c>
      <c r="O9" s="4">
        <v>2</v>
      </c>
      <c r="P9" s="6">
        <v>3</v>
      </c>
      <c r="Q9" s="6">
        <v>2</v>
      </c>
      <c r="R9" s="6">
        <v>3</v>
      </c>
      <c r="S9" s="40">
        <v>2</v>
      </c>
      <c r="T9" s="4">
        <v>2</v>
      </c>
      <c r="U9" s="6">
        <v>1</v>
      </c>
      <c r="V9" s="40">
        <v>1</v>
      </c>
      <c r="W9" s="40">
        <v>1</v>
      </c>
      <c r="X9" s="4">
        <v>2</v>
      </c>
      <c r="Y9" s="4">
        <v>2</v>
      </c>
      <c r="Z9" s="4">
        <v>1</v>
      </c>
      <c r="AA9" s="40">
        <v>1</v>
      </c>
      <c r="AB9" s="40">
        <v>3</v>
      </c>
      <c r="AC9" s="40">
        <v>1</v>
      </c>
      <c r="AD9" s="6">
        <v>3</v>
      </c>
      <c r="AE9" s="40">
        <v>1</v>
      </c>
      <c r="AF9" s="4">
        <v>2</v>
      </c>
      <c r="AG9" s="4">
        <v>3</v>
      </c>
      <c r="AH9" s="6">
        <v>2</v>
      </c>
      <c r="AJ9" s="42">
        <f t="shared" si="2"/>
        <v>25</v>
      </c>
      <c r="AK9" s="43" t="str" cm="1">
        <f t="array" ref="AK9">_xlfn.IFS(AJ9&lt;=16,"очень низкий",AND(AJ9&gt;=17, AJ9&lt;=21),"низкий",AND(AJ9&gt;=22, AJ9&lt;=30),"средний",AJ9&gt;=31,"высокий")</f>
        <v>средний</v>
      </c>
      <c r="AL9" s="42">
        <f t="shared" si="0"/>
        <v>24</v>
      </c>
      <c r="AM9" s="43" t="str" cm="1">
        <f t="array" ref="AM9">_xlfn.IFS(AL9&lt;=13,"очень низкий",AND(AL9&gt;=14, AL9&lt;=18),"низкий",AND(AL9&gt;=19, AL9&lt;=28),"средний",AL9&gt;=29,"высокий")</f>
        <v>средний</v>
      </c>
      <c r="AN9" s="42">
        <f t="shared" si="1"/>
        <v>17</v>
      </c>
      <c r="AO9" s="43" t="str" cm="1">
        <f t="array" ref="AO9">_xlfn.IFS(AN9&lt;=15,"очень низкий",AND(AN9&gt;=16, AN9&lt;=23),"низкий",AND(AN9&gt;=24, AN9&lt;=26),"средний",AN9&gt;=27,"высокий")</f>
        <v>низкий</v>
      </c>
    </row>
    <row r="10" spans="1:52" x14ac:dyDescent="0.15">
      <c r="A10" s="29" t="s">
        <v>220</v>
      </c>
      <c r="B10" s="3">
        <v>2</v>
      </c>
      <c r="C10" s="5">
        <v>2</v>
      </c>
      <c r="D10" s="5">
        <v>2</v>
      </c>
      <c r="E10" s="39">
        <v>2</v>
      </c>
      <c r="F10" s="3">
        <v>2</v>
      </c>
      <c r="G10" s="39">
        <v>2</v>
      </c>
      <c r="H10" s="3">
        <v>2</v>
      </c>
      <c r="I10" s="5">
        <v>2</v>
      </c>
      <c r="J10" s="5">
        <v>2</v>
      </c>
      <c r="K10" s="39">
        <v>2</v>
      </c>
      <c r="L10" s="5">
        <v>2</v>
      </c>
      <c r="M10" s="3">
        <v>2</v>
      </c>
      <c r="N10" s="39">
        <v>2</v>
      </c>
      <c r="O10" s="3">
        <v>2</v>
      </c>
      <c r="P10" s="5">
        <v>2</v>
      </c>
      <c r="Q10" s="5">
        <v>2</v>
      </c>
      <c r="R10" s="5">
        <v>2</v>
      </c>
      <c r="S10" s="39">
        <v>1</v>
      </c>
      <c r="T10" s="3">
        <v>1</v>
      </c>
      <c r="U10" s="5">
        <v>1</v>
      </c>
      <c r="V10" s="39">
        <v>1</v>
      </c>
      <c r="W10" s="39">
        <v>1</v>
      </c>
      <c r="X10" s="3">
        <v>1</v>
      </c>
      <c r="Y10" s="3">
        <v>1</v>
      </c>
      <c r="Z10" s="3">
        <v>2</v>
      </c>
      <c r="AA10" s="39">
        <v>1</v>
      </c>
      <c r="AB10" s="39">
        <v>1</v>
      </c>
      <c r="AC10" s="39">
        <v>1</v>
      </c>
      <c r="AD10" s="5">
        <v>2</v>
      </c>
      <c r="AE10" s="39">
        <v>1</v>
      </c>
      <c r="AF10" s="3">
        <v>1</v>
      </c>
      <c r="AG10" s="3">
        <v>2</v>
      </c>
      <c r="AH10" s="5">
        <v>2</v>
      </c>
      <c r="AJ10" s="42">
        <f t="shared" si="2"/>
        <v>21</v>
      </c>
      <c r="AK10" s="43" t="str" cm="1">
        <f t="array" ref="AK10">_xlfn.IFS(AJ10&lt;=16,"очень низкий",AND(AJ10&gt;=17, AJ10&lt;=21),"низкий",AND(AJ10&gt;=22, AJ10&lt;=30),"средний",AJ10&gt;=31,"высокий")</f>
        <v>низкий</v>
      </c>
      <c r="AL10" s="42">
        <f t="shared" si="0"/>
        <v>18</v>
      </c>
      <c r="AM10" s="43" t="str" cm="1">
        <f t="array" ref="AM10">_xlfn.IFS(AL10&lt;=13,"очень низкий",AND(AL10&gt;=14, AL10&lt;=18),"низкий",AND(AL10&gt;=19, AL10&lt;=28),"средний",AL10&gt;=29,"высокий")</f>
        <v>низкий</v>
      </c>
      <c r="AN10" s="42">
        <f t="shared" si="1"/>
        <v>16</v>
      </c>
      <c r="AO10" s="43" t="str" cm="1">
        <f t="array" ref="AO10">_xlfn.IFS(AN10&lt;=15,"очень низкий",AND(AN10&gt;=16, AN10&lt;=23),"низкий",AND(AN10&gt;=24, AN10&lt;=26),"средний",AN10&gt;=27,"высокий")</f>
        <v>низкий</v>
      </c>
    </row>
    <row r="11" spans="1:52" x14ac:dyDescent="0.15">
      <c r="A11" s="29" t="s">
        <v>221</v>
      </c>
      <c r="B11" s="4">
        <v>2</v>
      </c>
      <c r="C11" s="6">
        <v>3</v>
      </c>
      <c r="D11" s="6">
        <v>3</v>
      </c>
      <c r="E11" s="40">
        <v>1</v>
      </c>
      <c r="F11" s="4">
        <v>1</v>
      </c>
      <c r="G11" s="40">
        <v>1</v>
      </c>
      <c r="H11" s="4">
        <v>1</v>
      </c>
      <c r="I11" s="6">
        <v>3</v>
      </c>
      <c r="J11" s="6">
        <v>3</v>
      </c>
      <c r="K11" s="40">
        <v>2</v>
      </c>
      <c r="L11" s="6">
        <v>3</v>
      </c>
      <c r="M11" s="4">
        <v>2</v>
      </c>
      <c r="N11" s="40">
        <v>3</v>
      </c>
      <c r="O11" s="4">
        <v>1</v>
      </c>
      <c r="P11" s="6">
        <v>3</v>
      </c>
      <c r="Q11" s="6">
        <v>2</v>
      </c>
      <c r="R11" s="6">
        <v>3</v>
      </c>
      <c r="S11" s="40">
        <v>2</v>
      </c>
      <c r="T11" s="4">
        <v>1</v>
      </c>
      <c r="U11" s="6">
        <v>3</v>
      </c>
      <c r="V11" s="40">
        <v>2</v>
      </c>
      <c r="W11" s="40">
        <v>1</v>
      </c>
      <c r="X11" s="4">
        <v>1</v>
      </c>
      <c r="Y11" s="4">
        <v>2</v>
      </c>
      <c r="Z11" s="4">
        <v>2</v>
      </c>
      <c r="AA11" s="40">
        <v>2</v>
      </c>
      <c r="AB11" s="40">
        <v>3</v>
      </c>
      <c r="AC11" s="40">
        <v>2</v>
      </c>
      <c r="AD11" s="6">
        <v>3</v>
      </c>
      <c r="AE11" s="40">
        <v>1</v>
      </c>
      <c r="AF11" s="4">
        <v>2</v>
      </c>
      <c r="AG11" s="4">
        <v>1</v>
      </c>
      <c r="AH11" s="6">
        <v>3</v>
      </c>
      <c r="AJ11" s="42">
        <f t="shared" si="2"/>
        <v>32</v>
      </c>
      <c r="AK11" s="43" t="str" cm="1">
        <f t="array" ref="AK11">_xlfn.IFS(AJ11&lt;=16,"очень низкий",AND(AJ11&gt;=17, AJ11&lt;=21),"низкий",AND(AJ11&gt;=22, AJ11&lt;=30),"средний",AJ11&gt;=31,"высокий")</f>
        <v>высокий</v>
      </c>
      <c r="AL11" s="42">
        <f t="shared" si="0"/>
        <v>16</v>
      </c>
      <c r="AM11" s="43" t="str" cm="1">
        <f t="array" ref="AM11">_xlfn.IFS(AL11&lt;=13,"очень низкий",AND(AL11&gt;=14, AL11&lt;=18),"низкий",AND(AL11&gt;=19, AL11&lt;=28),"средний",AL11&gt;=29,"высокий")</f>
        <v>низкий</v>
      </c>
      <c r="AN11" s="42">
        <f t="shared" si="1"/>
        <v>21</v>
      </c>
      <c r="AO11" s="43" t="str" cm="1">
        <f t="array" ref="AO11">_xlfn.IFS(AN11&lt;=15,"очень низкий",AND(AN11&gt;=16, AN11&lt;=23),"низкий",AND(AN11&gt;=24, AN11&lt;=26),"средний",AN11&gt;=27,"высокий")</f>
        <v>низкий</v>
      </c>
    </row>
    <row r="12" spans="1:52" x14ac:dyDescent="0.15">
      <c r="A12" s="29" t="s">
        <v>222</v>
      </c>
      <c r="B12" s="3">
        <v>3</v>
      </c>
      <c r="C12" s="5">
        <v>2</v>
      </c>
      <c r="D12" s="5">
        <v>2</v>
      </c>
      <c r="E12" s="39">
        <v>3</v>
      </c>
      <c r="F12" s="3">
        <v>3</v>
      </c>
      <c r="G12" s="39">
        <v>1</v>
      </c>
      <c r="H12" s="3">
        <v>1</v>
      </c>
      <c r="I12" s="5">
        <v>2</v>
      </c>
      <c r="J12" s="5">
        <v>2</v>
      </c>
      <c r="K12" s="39">
        <v>1</v>
      </c>
      <c r="L12" s="5">
        <v>2</v>
      </c>
      <c r="M12" s="3">
        <v>3</v>
      </c>
      <c r="N12" s="39">
        <v>3</v>
      </c>
      <c r="O12" s="3">
        <v>1</v>
      </c>
      <c r="P12" s="5">
        <v>2</v>
      </c>
      <c r="Q12" s="5">
        <v>1</v>
      </c>
      <c r="R12" s="5">
        <v>2</v>
      </c>
      <c r="S12" s="39">
        <v>2</v>
      </c>
      <c r="T12" s="3">
        <v>2</v>
      </c>
      <c r="U12" s="5">
        <v>2</v>
      </c>
      <c r="V12" s="39">
        <v>2</v>
      </c>
      <c r="W12" s="39">
        <v>2</v>
      </c>
      <c r="X12" s="3">
        <v>2</v>
      </c>
      <c r="Y12" s="3">
        <v>3</v>
      </c>
      <c r="Z12" s="3">
        <v>3</v>
      </c>
      <c r="AA12" s="39">
        <v>3</v>
      </c>
      <c r="AB12" s="39">
        <v>1</v>
      </c>
      <c r="AC12" s="39">
        <v>1</v>
      </c>
      <c r="AD12" s="5">
        <v>2</v>
      </c>
      <c r="AE12" s="39">
        <v>1</v>
      </c>
      <c r="AF12" s="3">
        <v>3</v>
      </c>
      <c r="AG12" s="3">
        <v>3</v>
      </c>
      <c r="AH12" s="5">
        <v>2</v>
      </c>
      <c r="AJ12" s="42">
        <f t="shared" si="2"/>
        <v>21</v>
      </c>
      <c r="AK12" s="43" t="str" cm="1">
        <f t="array" ref="AK12">_xlfn.IFS(AJ12&lt;=16,"очень низкий",AND(AJ12&gt;=17, AJ12&lt;=21),"низкий",AND(AJ12&gt;=22, AJ12&lt;=30),"средний",AJ12&gt;=31,"высокий")</f>
        <v>низкий</v>
      </c>
      <c r="AL12" s="42">
        <f t="shared" si="0"/>
        <v>27</v>
      </c>
      <c r="AM12" s="43" t="str" cm="1">
        <f t="array" ref="AM12">_xlfn.IFS(AL12&lt;=13,"очень низкий",AND(AL12&gt;=14, AL12&lt;=18),"низкий",AND(AL12&gt;=19, AL12&lt;=28),"средний",AL12&gt;=29,"высокий")</f>
        <v>средний</v>
      </c>
      <c r="AN12" s="42">
        <f t="shared" si="1"/>
        <v>22</v>
      </c>
      <c r="AO12" s="43" t="str" cm="1">
        <f t="array" ref="AO12">_xlfn.IFS(AN12&lt;=15,"очень низкий",AND(AN12&gt;=16, AN12&lt;=23),"низкий",AND(AN12&gt;=24, AN12&lt;=26),"средний",AN12&gt;=27,"высокий")</f>
        <v>низкий</v>
      </c>
      <c r="AY12" s="69" t="s">
        <v>340</v>
      </c>
      <c r="AZ12" s="69" t="s">
        <v>344</v>
      </c>
    </row>
    <row r="13" spans="1:52" x14ac:dyDescent="0.15">
      <c r="A13" s="29" t="s">
        <v>223</v>
      </c>
      <c r="B13" s="4">
        <v>3</v>
      </c>
      <c r="C13" s="6">
        <v>3</v>
      </c>
      <c r="D13" s="6">
        <v>3</v>
      </c>
      <c r="E13" s="40">
        <v>3</v>
      </c>
      <c r="F13" s="4">
        <v>3</v>
      </c>
      <c r="G13" s="40">
        <v>2</v>
      </c>
      <c r="H13" s="4">
        <v>3</v>
      </c>
      <c r="I13" s="6">
        <v>3</v>
      </c>
      <c r="J13" s="6">
        <v>3</v>
      </c>
      <c r="K13" s="40">
        <v>3</v>
      </c>
      <c r="L13" s="6">
        <v>3</v>
      </c>
      <c r="M13" s="4">
        <v>1</v>
      </c>
      <c r="N13" s="40">
        <v>1</v>
      </c>
      <c r="O13" s="4">
        <v>1</v>
      </c>
      <c r="P13" s="6">
        <v>3</v>
      </c>
      <c r="Q13" s="6">
        <v>1</v>
      </c>
      <c r="R13" s="6">
        <v>1</v>
      </c>
      <c r="S13" s="40">
        <v>1</v>
      </c>
      <c r="T13" s="4">
        <v>2</v>
      </c>
      <c r="U13" s="6">
        <v>1</v>
      </c>
      <c r="V13" s="40">
        <v>1</v>
      </c>
      <c r="W13" s="40">
        <v>1</v>
      </c>
      <c r="X13" s="4">
        <v>1</v>
      </c>
      <c r="Y13" s="4">
        <v>1</v>
      </c>
      <c r="Z13" s="4">
        <v>1</v>
      </c>
      <c r="AA13" s="40">
        <v>1</v>
      </c>
      <c r="AB13" s="40">
        <v>1</v>
      </c>
      <c r="AC13" s="40">
        <v>1</v>
      </c>
      <c r="AD13" s="6">
        <v>3</v>
      </c>
      <c r="AE13" s="40">
        <v>1</v>
      </c>
      <c r="AF13" s="4">
        <v>3</v>
      </c>
      <c r="AG13" s="4">
        <v>1</v>
      </c>
      <c r="AH13" s="6">
        <v>2</v>
      </c>
      <c r="AJ13" s="42">
        <f t="shared" si="2"/>
        <v>26</v>
      </c>
      <c r="AK13" s="43" t="str" cm="1">
        <f t="array" ref="AK13">_xlfn.IFS(AJ13&lt;=16,"очень низкий",AND(AJ13&gt;=17, AJ13&lt;=21),"низкий",AND(AJ13&gt;=22, AJ13&lt;=30),"средний",AJ13&gt;=31,"высокий")</f>
        <v>средний</v>
      </c>
      <c r="AL13" s="42">
        <f t="shared" si="0"/>
        <v>20</v>
      </c>
      <c r="AM13" s="43" t="str" cm="1">
        <f t="array" ref="AM13">_xlfn.IFS(AL13&lt;=13,"очень низкий",AND(AL13&gt;=14, AL13&lt;=18),"низкий",AND(AL13&gt;=19, AL13&lt;=28),"средний",AL13&gt;=29,"высокий")</f>
        <v>средний</v>
      </c>
      <c r="AN13" s="42">
        <f t="shared" si="1"/>
        <v>17</v>
      </c>
      <c r="AO13" s="43" t="str" cm="1">
        <f t="array" ref="AO13">_xlfn.IFS(AN13&lt;=15,"очень низкий",AND(AN13&gt;=16, AN13&lt;=23),"низкий",AND(AN13&gt;=24, AN13&lt;=26),"средний",AN13&gt;=27,"высокий")</f>
        <v>низкий</v>
      </c>
    </row>
    <row r="14" spans="1:52" x14ac:dyDescent="0.15">
      <c r="A14" s="29" t="s">
        <v>224</v>
      </c>
      <c r="B14" s="3">
        <v>3</v>
      </c>
      <c r="C14" s="5">
        <v>3</v>
      </c>
      <c r="D14" s="5">
        <v>3</v>
      </c>
      <c r="E14" s="39">
        <v>2</v>
      </c>
      <c r="F14" s="3">
        <v>3</v>
      </c>
      <c r="G14" s="39">
        <v>1</v>
      </c>
      <c r="H14" s="3">
        <v>2</v>
      </c>
      <c r="I14" s="5">
        <v>3</v>
      </c>
      <c r="J14" s="5">
        <v>2</v>
      </c>
      <c r="K14" s="39">
        <v>1</v>
      </c>
      <c r="L14" s="5">
        <v>2</v>
      </c>
      <c r="M14" s="3">
        <v>2</v>
      </c>
      <c r="N14" s="39">
        <v>1</v>
      </c>
      <c r="O14" s="3">
        <v>1</v>
      </c>
      <c r="P14" s="5">
        <v>2</v>
      </c>
      <c r="Q14" s="5">
        <v>1</v>
      </c>
      <c r="R14" s="5">
        <v>1</v>
      </c>
      <c r="S14" s="39">
        <v>1</v>
      </c>
      <c r="T14" s="3">
        <v>1</v>
      </c>
      <c r="U14" s="5">
        <v>1</v>
      </c>
      <c r="V14" s="39">
        <v>1</v>
      </c>
      <c r="W14" s="39">
        <v>2</v>
      </c>
      <c r="X14" s="3">
        <v>1</v>
      </c>
      <c r="Y14" s="3">
        <v>1</v>
      </c>
      <c r="Z14" s="3">
        <v>1</v>
      </c>
      <c r="AA14" s="39">
        <v>1</v>
      </c>
      <c r="AB14" s="39">
        <v>1</v>
      </c>
      <c r="AC14" s="39">
        <v>1</v>
      </c>
      <c r="AD14" s="5">
        <v>2</v>
      </c>
      <c r="AE14" s="39">
        <v>1</v>
      </c>
      <c r="AF14" s="3">
        <v>2</v>
      </c>
      <c r="AG14" s="3">
        <v>2</v>
      </c>
      <c r="AH14" s="5">
        <v>3</v>
      </c>
      <c r="AJ14" s="42">
        <f t="shared" si="2"/>
        <v>23</v>
      </c>
      <c r="AK14" s="43" t="str" cm="1">
        <f t="array" ref="AK14">_xlfn.IFS(AJ14&lt;=16,"очень низкий",AND(AJ14&gt;=17, AJ14&lt;=21),"низкий",AND(AJ14&gt;=22, AJ14&lt;=30),"средний",AJ14&gt;=31,"высокий")</f>
        <v>средний</v>
      </c>
      <c r="AL14" s="42">
        <f t="shared" si="0"/>
        <v>19</v>
      </c>
      <c r="AM14" s="43" t="str" cm="1">
        <f t="array" ref="AM14">_xlfn.IFS(AL14&lt;=13,"очень низкий",AND(AL14&gt;=14, AL14&lt;=18),"низкий",AND(AL14&gt;=19, AL14&lt;=28),"средний",AL14&gt;=29,"высокий")</f>
        <v>средний</v>
      </c>
      <c r="AN14" s="42">
        <f t="shared" si="1"/>
        <v>15</v>
      </c>
      <c r="AO14" s="43" t="str" cm="1">
        <f t="array" ref="AO14">_xlfn.IFS(AN14&lt;=15,"очень низкий",AND(AN14&gt;=16, AN14&lt;=23),"низкий",AND(AN14&gt;=24, AN14&lt;=26),"средний",AN14&gt;=27,"высокий")</f>
        <v>очень низкий</v>
      </c>
      <c r="AQ14" s="69"/>
      <c r="AR14" s="69"/>
      <c r="AS14" s="69"/>
      <c r="AY14" s="69" t="s">
        <v>341</v>
      </c>
      <c r="AZ14">
        <v>24.5</v>
      </c>
    </row>
    <row r="15" spans="1:52" x14ac:dyDescent="0.15">
      <c r="A15" s="29" t="s">
        <v>225</v>
      </c>
      <c r="B15" s="4">
        <v>2</v>
      </c>
      <c r="C15" s="6">
        <v>2</v>
      </c>
      <c r="D15" s="6">
        <v>3</v>
      </c>
      <c r="E15" s="40">
        <v>3</v>
      </c>
      <c r="F15" s="4">
        <v>3</v>
      </c>
      <c r="G15" s="40">
        <v>2</v>
      </c>
      <c r="H15" s="4">
        <v>2</v>
      </c>
      <c r="I15" s="6">
        <v>2</v>
      </c>
      <c r="J15" s="6">
        <v>2</v>
      </c>
      <c r="K15" s="40">
        <v>2</v>
      </c>
      <c r="L15" s="6">
        <v>2</v>
      </c>
      <c r="M15" s="4">
        <v>1</v>
      </c>
      <c r="N15" s="40">
        <v>3</v>
      </c>
      <c r="O15" s="4">
        <v>1</v>
      </c>
      <c r="P15" s="6">
        <v>3</v>
      </c>
      <c r="Q15" s="6">
        <v>3</v>
      </c>
      <c r="R15" s="6">
        <v>3</v>
      </c>
      <c r="S15" s="40">
        <v>1</v>
      </c>
      <c r="T15" s="4">
        <v>1</v>
      </c>
      <c r="U15" s="6">
        <v>1</v>
      </c>
      <c r="V15" s="40">
        <v>1</v>
      </c>
      <c r="W15" s="40">
        <v>1</v>
      </c>
      <c r="X15" s="4">
        <v>1</v>
      </c>
      <c r="Y15" s="4">
        <v>1</v>
      </c>
      <c r="Z15" s="4">
        <v>3</v>
      </c>
      <c r="AA15" s="40">
        <v>1</v>
      </c>
      <c r="AB15" s="40">
        <v>1</v>
      </c>
      <c r="AC15" s="40">
        <v>1</v>
      </c>
      <c r="AD15" s="6">
        <v>3</v>
      </c>
      <c r="AE15" s="40">
        <v>1</v>
      </c>
      <c r="AF15" s="4">
        <v>2</v>
      </c>
      <c r="AG15" s="4">
        <v>2</v>
      </c>
      <c r="AH15" s="6">
        <v>2</v>
      </c>
      <c r="AJ15" s="42">
        <f t="shared" si="2"/>
        <v>26</v>
      </c>
      <c r="AK15" s="43" t="str" cm="1">
        <f t="array" ref="AK15">_xlfn.IFS(AJ15&lt;=16,"очень низкий",AND(AJ15&gt;=17, AJ15&lt;=21),"низкий",AND(AJ15&gt;=22, AJ15&lt;=30),"средний",AJ15&gt;=31,"высокий")</f>
        <v>средний</v>
      </c>
      <c r="AL15" s="42">
        <f t="shared" si="0"/>
        <v>19</v>
      </c>
      <c r="AM15" s="43" t="str" cm="1">
        <f t="array" ref="AM15">_xlfn.IFS(AL15&lt;=13,"очень низкий",AND(AL15&gt;=14, AL15&lt;=18),"низкий",AND(AL15&gt;=19, AL15&lt;=28),"средний",AL15&gt;=29,"высокий")</f>
        <v>средний</v>
      </c>
      <c r="AN15" s="42">
        <f t="shared" si="1"/>
        <v>18</v>
      </c>
      <c r="AO15" s="43" t="str" cm="1">
        <f t="array" ref="AO15">_xlfn.IFS(AN15&lt;=15,"очень низкий",AND(AN15&gt;=16, AN15&lt;=23),"низкий",AND(AN15&gt;=24, AN15&lt;=26),"средний",AN15&gt;=27,"высокий")</f>
        <v>низкий</v>
      </c>
      <c r="AY15" s="69" t="s">
        <v>342</v>
      </c>
      <c r="AZ15">
        <v>21.2</v>
      </c>
    </row>
    <row r="16" spans="1:52" x14ac:dyDescent="0.15">
      <c r="A16" s="29" t="s">
        <v>226</v>
      </c>
      <c r="B16" s="3">
        <v>3</v>
      </c>
      <c r="C16" s="5">
        <v>3</v>
      </c>
      <c r="D16" s="5">
        <v>3</v>
      </c>
      <c r="E16" s="39">
        <v>3</v>
      </c>
      <c r="F16" s="3">
        <v>3</v>
      </c>
      <c r="G16" s="39">
        <v>2</v>
      </c>
      <c r="H16" s="3">
        <v>3</v>
      </c>
      <c r="I16" s="5">
        <v>2</v>
      </c>
      <c r="J16" s="5">
        <v>1</v>
      </c>
      <c r="K16" s="39">
        <v>3</v>
      </c>
      <c r="L16" s="5">
        <v>2</v>
      </c>
      <c r="M16" s="3">
        <v>3</v>
      </c>
      <c r="N16" s="39">
        <v>1</v>
      </c>
      <c r="O16" s="3">
        <v>3</v>
      </c>
      <c r="P16" s="5">
        <v>2</v>
      </c>
      <c r="Q16" s="5">
        <v>1</v>
      </c>
      <c r="R16" s="5">
        <v>2</v>
      </c>
      <c r="S16" s="39">
        <v>2</v>
      </c>
      <c r="T16" s="3">
        <v>3</v>
      </c>
      <c r="U16" s="5">
        <v>1</v>
      </c>
      <c r="V16" s="39">
        <v>1</v>
      </c>
      <c r="W16" s="39">
        <v>2</v>
      </c>
      <c r="X16" s="3">
        <v>3</v>
      </c>
      <c r="Y16" s="3">
        <v>2</v>
      </c>
      <c r="Z16" s="3">
        <v>3</v>
      </c>
      <c r="AA16" s="39">
        <v>1</v>
      </c>
      <c r="AB16" s="39">
        <v>1</v>
      </c>
      <c r="AC16" s="39">
        <v>1</v>
      </c>
      <c r="AD16" s="5">
        <v>2</v>
      </c>
      <c r="AE16" s="39">
        <v>1</v>
      </c>
      <c r="AF16" s="3">
        <v>3</v>
      </c>
      <c r="AG16" s="3">
        <v>3</v>
      </c>
      <c r="AH16" s="5">
        <v>1</v>
      </c>
      <c r="AJ16" s="42">
        <f t="shared" si="2"/>
        <v>20</v>
      </c>
      <c r="AK16" s="43" t="str" cm="1">
        <f t="array" ref="AK16">_xlfn.IFS(AJ16&lt;=16,"очень низкий",AND(AJ16&gt;=17, AJ16&lt;=21),"низкий",AND(AJ16&gt;=22, AJ16&lt;=30),"средний",AJ16&gt;=31,"высокий")</f>
        <v>низкий</v>
      </c>
      <c r="AL16" s="42">
        <f t="shared" si="0"/>
        <v>32</v>
      </c>
      <c r="AM16" s="43" t="str" cm="1">
        <f t="array" ref="AM16">_xlfn.IFS(AL16&lt;=13,"очень низкий",AND(AL16&gt;=14, AL16&lt;=18),"низкий",AND(AL16&gt;=19, AL16&lt;=28),"средний",AL16&gt;=29,"высокий")</f>
        <v>высокий</v>
      </c>
      <c r="AN16" s="42">
        <f t="shared" si="1"/>
        <v>20</v>
      </c>
      <c r="AO16" s="43" t="str" cm="1">
        <f t="array" ref="AO16">_xlfn.IFS(AN16&lt;=15,"очень низкий",AND(AN16&gt;=16, AN16&lt;=23),"низкий",AND(AN16&gt;=24, AN16&lt;=26),"средний",AN16&gt;=27,"высокий")</f>
        <v>низкий</v>
      </c>
      <c r="AY16" s="69" t="s">
        <v>343</v>
      </c>
      <c r="AZ16">
        <v>20.6</v>
      </c>
    </row>
    <row r="17" spans="1:51" x14ac:dyDescent="0.15">
      <c r="A17" s="29" t="s">
        <v>227</v>
      </c>
      <c r="B17" s="4">
        <v>1</v>
      </c>
      <c r="C17" s="6">
        <v>3</v>
      </c>
      <c r="D17" s="6">
        <v>3</v>
      </c>
      <c r="E17" s="40">
        <v>2</v>
      </c>
      <c r="F17" s="4">
        <v>2</v>
      </c>
      <c r="G17" s="40">
        <v>3</v>
      </c>
      <c r="H17" s="4">
        <v>2</v>
      </c>
      <c r="I17" s="6">
        <v>2</v>
      </c>
      <c r="J17" s="6">
        <v>3</v>
      </c>
      <c r="K17" s="40">
        <v>3</v>
      </c>
      <c r="L17" s="6">
        <v>3</v>
      </c>
      <c r="M17" s="4">
        <v>1</v>
      </c>
      <c r="N17" s="40">
        <v>3</v>
      </c>
      <c r="O17" s="4">
        <v>2</v>
      </c>
      <c r="P17" s="6">
        <v>3</v>
      </c>
      <c r="Q17" s="6">
        <v>3</v>
      </c>
      <c r="R17" s="6">
        <v>3</v>
      </c>
      <c r="S17" s="40">
        <v>2</v>
      </c>
      <c r="T17" s="4">
        <v>1</v>
      </c>
      <c r="U17" s="6">
        <v>3</v>
      </c>
      <c r="V17" s="40">
        <v>2</v>
      </c>
      <c r="W17" s="40">
        <v>3</v>
      </c>
      <c r="X17" s="4">
        <v>1</v>
      </c>
      <c r="Y17" s="4">
        <v>1</v>
      </c>
      <c r="Z17" s="4">
        <v>2</v>
      </c>
      <c r="AA17" s="40">
        <v>1</v>
      </c>
      <c r="AB17" s="40">
        <v>3</v>
      </c>
      <c r="AC17" s="40">
        <v>1</v>
      </c>
      <c r="AD17" s="6">
        <v>2</v>
      </c>
      <c r="AE17" s="40">
        <v>2</v>
      </c>
      <c r="AF17" s="4">
        <v>2</v>
      </c>
      <c r="AG17" s="4">
        <v>3</v>
      </c>
      <c r="AH17" s="6">
        <v>2</v>
      </c>
      <c r="AJ17" s="42">
        <f t="shared" si="2"/>
        <v>30</v>
      </c>
      <c r="AK17" s="43" t="str" cm="1">
        <f t="array" ref="AK17">_xlfn.IFS(AJ17&lt;=16,"очень низкий",AND(AJ17&gt;=17, AJ17&lt;=21),"низкий",AND(AJ17&gt;=22, AJ17&lt;=30),"средний",AJ17&gt;=31,"высокий")</f>
        <v>средний</v>
      </c>
      <c r="AL17" s="42">
        <f t="shared" si="0"/>
        <v>18</v>
      </c>
      <c r="AM17" s="43" t="str" cm="1">
        <f t="array" ref="AM17">_xlfn.IFS(AL17&lt;=13,"очень низкий",AND(AL17&gt;=14, AL17&lt;=18),"низкий",AND(AL17&gt;=19, AL17&lt;=28),"средний",AL17&gt;=29,"высокий")</f>
        <v>низкий</v>
      </c>
      <c r="AN17" s="42">
        <f t="shared" si="1"/>
        <v>28</v>
      </c>
      <c r="AO17" s="43" t="str" cm="1">
        <f t="array" ref="AO17">_xlfn.IFS(AN17&lt;=15,"очень низкий",AND(AN17&gt;=16, AN17&lt;=23),"низкий",AND(AN17&gt;=24, AN17&lt;=26),"средний",AN17&gt;=27,"высокий")</f>
        <v>высокий</v>
      </c>
    </row>
    <row r="18" spans="1:51" x14ac:dyDescent="0.15">
      <c r="A18" s="29" t="s">
        <v>228</v>
      </c>
      <c r="B18" s="3">
        <v>3</v>
      </c>
      <c r="C18" s="5">
        <v>3</v>
      </c>
      <c r="D18" s="5">
        <v>3</v>
      </c>
      <c r="E18" s="39">
        <v>1</v>
      </c>
      <c r="F18" s="3">
        <v>2</v>
      </c>
      <c r="G18" s="39">
        <v>3</v>
      </c>
      <c r="H18" s="3">
        <v>2</v>
      </c>
      <c r="I18" s="5">
        <v>2</v>
      </c>
      <c r="J18" s="5">
        <v>3</v>
      </c>
      <c r="K18" s="39">
        <v>1</v>
      </c>
      <c r="L18" s="5">
        <v>2</v>
      </c>
      <c r="M18" s="3">
        <v>1</v>
      </c>
      <c r="N18" s="39">
        <v>2</v>
      </c>
      <c r="O18" s="3">
        <v>2</v>
      </c>
      <c r="P18" s="5">
        <v>3</v>
      </c>
      <c r="Q18" s="5">
        <v>1</v>
      </c>
      <c r="R18" s="5">
        <v>3</v>
      </c>
      <c r="S18" s="39">
        <v>2</v>
      </c>
      <c r="T18" s="3">
        <v>1</v>
      </c>
      <c r="U18" s="5">
        <v>1</v>
      </c>
      <c r="V18" s="39">
        <v>2</v>
      </c>
      <c r="W18" s="39">
        <v>1</v>
      </c>
      <c r="X18" s="3">
        <v>1</v>
      </c>
      <c r="Y18" s="3">
        <v>1</v>
      </c>
      <c r="Z18" s="3">
        <v>2</v>
      </c>
      <c r="AA18" s="39">
        <v>1</v>
      </c>
      <c r="AB18" s="39">
        <v>2</v>
      </c>
      <c r="AC18" s="39">
        <v>1</v>
      </c>
      <c r="AD18" s="5">
        <v>2</v>
      </c>
      <c r="AE18" s="39">
        <v>2</v>
      </c>
      <c r="AF18" s="3">
        <v>1</v>
      </c>
      <c r="AG18" s="3">
        <v>1</v>
      </c>
      <c r="AH18" s="5">
        <v>2</v>
      </c>
      <c r="AJ18" s="42">
        <f t="shared" si="2"/>
        <v>25</v>
      </c>
      <c r="AK18" s="43" t="str" cm="1">
        <f t="array" ref="AK18">_xlfn.IFS(AJ18&lt;=16,"очень низкий",AND(AJ18&gt;=17, AJ18&lt;=21),"низкий",AND(AJ18&gt;=22, AJ18&lt;=30),"средний",AJ18&gt;=31,"высокий")</f>
        <v>средний</v>
      </c>
      <c r="AL18" s="42">
        <f t="shared" si="0"/>
        <v>17</v>
      </c>
      <c r="AM18" s="43" t="str" cm="1">
        <f t="array" ref="AM18">_xlfn.IFS(AL18&lt;=13,"очень низкий",AND(AL18&gt;=14, AL18&lt;=18),"низкий",AND(AL18&gt;=19, AL18&lt;=28),"средний",AL18&gt;=29,"высокий")</f>
        <v>низкий</v>
      </c>
      <c r="AN18" s="42">
        <f t="shared" si="1"/>
        <v>19</v>
      </c>
      <c r="AO18" s="43" t="str" cm="1">
        <f t="array" ref="AO18">_xlfn.IFS(AN18&lt;=15,"очень низкий",AND(AN18&gt;=16, AN18&lt;=23),"низкий",AND(AN18&gt;=24, AN18&lt;=26),"средний",AN18&gt;=27,"высокий")</f>
        <v>низкий</v>
      </c>
      <c r="AY18" s="88" t="s">
        <v>348</v>
      </c>
    </row>
    <row r="19" spans="1:51" x14ac:dyDescent="0.15">
      <c r="A19" s="29" t="s">
        <v>229</v>
      </c>
      <c r="B19" s="4">
        <v>1</v>
      </c>
      <c r="C19" s="6">
        <v>2</v>
      </c>
      <c r="D19" s="6">
        <v>3</v>
      </c>
      <c r="E19" s="40">
        <v>1</v>
      </c>
      <c r="F19" s="4">
        <v>1</v>
      </c>
      <c r="G19" s="40">
        <v>2</v>
      </c>
      <c r="H19" s="4">
        <v>1</v>
      </c>
      <c r="I19" s="6">
        <v>3</v>
      </c>
      <c r="J19" s="6">
        <v>3</v>
      </c>
      <c r="K19" s="40">
        <v>2</v>
      </c>
      <c r="L19" s="6">
        <v>2</v>
      </c>
      <c r="M19" s="4">
        <v>2</v>
      </c>
      <c r="N19" s="40">
        <v>2</v>
      </c>
      <c r="O19" s="4">
        <v>1</v>
      </c>
      <c r="P19" s="6">
        <v>3</v>
      </c>
      <c r="Q19" s="6">
        <v>2</v>
      </c>
      <c r="R19" s="6">
        <v>2</v>
      </c>
      <c r="S19" s="40">
        <v>1</v>
      </c>
      <c r="T19" s="4">
        <v>1</v>
      </c>
      <c r="U19" s="6">
        <v>2</v>
      </c>
      <c r="V19" s="40">
        <v>2</v>
      </c>
      <c r="W19" s="40">
        <v>1</v>
      </c>
      <c r="X19" s="4">
        <v>1</v>
      </c>
      <c r="Y19" s="4">
        <v>1</v>
      </c>
      <c r="Z19" s="4">
        <v>2</v>
      </c>
      <c r="AA19" s="40">
        <v>1</v>
      </c>
      <c r="AB19" s="40">
        <v>2</v>
      </c>
      <c r="AC19" s="40">
        <v>1</v>
      </c>
      <c r="AD19" s="6">
        <v>2</v>
      </c>
      <c r="AE19" s="40">
        <v>2</v>
      </c>
      <c r="AF19" s="4">
        <v>2</v>
      </c>
      <c r="AG19" s="4">
        <v>3</v>
      </c>
      <c r="AH19" s="6">
        <v>2</v>
      </c>
      <c r="AJ19" s="42">
        <f t="shared" si="2"/>
        <v>26</v>
      </c>
      <c r="AK19" s="43" t="str" cm="1">
        <f t="array" ref="AK19">_xlfn.IFS(AJ19&lt;=16,"очень низкий",AND(AJ19&gt;=17, AJ19&lt;=21),"низкий",AND(AJ19&gt;=22, AJ19&lt;=30),"средний",AJ19&gt;=31,"высокий")</f>
        <v>средний</v>
      </c>
      <c r="AL19" s="42">
        <f t="shared" si="0"/>
        <v>16</v>
      </c>
      <c r="AM19" s="43" t="str" cm="1">
        <f t="array" ref="AM19">_xlfn.IFS(AL19&lt;=13,"очень низкий",AND(AL19&gt;=14, AL19&lt;=18),"низкий",AND(AL19&gt;=19, AL19&lt;=28),"средний",AL19&gt;=29,"высокий")</f>
        <v>низкий</v>
      </c>
      <c r="AN19" s="42">
        <f t="shared" si="1"/>
        <v>18</v>
      </c>
      <c r="AO19" s="43" t="str" cm="1">
        <f t="array" ref="AO19">_xlfn.IFS(AN19&lt;=15,"очень низкий",AND(AN19&gt;=16, AN19&lt;=23),"низкий",AND(AN19&gt;=24, AN19&lt;=26),"средний",AN19&gt;=27,"высокий")</f>
        <v>низкий</v>
      </c>
    </row>
    <row r="20" spans="1:51" x14ac:dyDescent="0.15">
      <c r="A20" s="29" t="s">
        <v>230</v>
      </c>
      <c r="B20" s="3">
        <v>2</v>
      </c>
      <c r="C20" s="5">
        <v>2</v>
      </c>
      <c r="D20" s="5">
        <v>2</v>
      </c>
      <c r="E20" s="39">
        <v>2</v>
      </c>
      <c r="F20" s="3">
        <v>2</v>
      </c>
      <c r="G20" s="39">
        <v>1</v>
      </c>
      <c r="H20" s="3">
        <v>1</v>
      </c>
      <c r="I20" s="5">
        <v>2</v>
      </c>
      <c r="J20" s="5">
        <v>2</v>
      </c>
      <c r="K20" s="39">
        <v>2</v>
      </c>
      <c r="L20" s="5">
        <v>2</v>
      </c>
      <c r="M20" s="3">
        <v>1</v>
      </c>
      <c r="N20" s="39">
        <v>1</v>
      </c>
      <c r="O20" s="3">
        <v>1</v>
      </c>
      <c r="P20" s="5">
        <v>3</v>
      </c>
      <c r="Q20" s="5">
        <v>2</v>
      </c>
      <c r="R20" s="5">
        <v>3</v>
      </c>
      <c r="S20" s="39">
        <v>1</v>
      </c>
      <c r="T20" s="3">
        <v>2</v>
      </c>
      <c r="U20" s="5">
        <v>2</v>
      </c>
      <c r="V20" s="39">
        <v>1</v>
      </c>
      <c r="W20" s="39">
        <v>1</v>
      </c>
      <c r="X20" s="3">
        <v>1</v>
      </c>
      <c r="Y20" s="3">
        <v>1</v>
      </c>
      <c r="Z20" s="3">
        <v>2</v>
      </c>
      <c r="AA20" s="39">
        <v>1</v>
      </c>
      <c r="AB20" s="39">
        <v>2</v>
      </c>
      <c r="AC20" s="39">
        <v>1</v>
      </c>
      <c r="AD20" s="5">
        <v>2</v>
      </c>
      <c r="AE20" s="39">
        <v>2</v>
      </c>
      <c r="AF20" s="3">
        <v>2</v>
      </c>
      <c r="AG20" s="3">
        <v>2</v>
      </c>
      <c r="AH20" s="5">
        <v>2</v>
      </c>
      <c r="AJ20" s="42">
        <f t="shared" si="2"/>
        <v>24</v>
      </c>
      <c r="AK20" s="43" t="str" cm="1">
        <f t="array" ref="AK20">_xlfn.IFS(AJ20&lt;=16,"очень низкий",AND(AJ20&gt;=17, AJ20&lt;=21),"низкий",AND(AJ20&gt;=22, AJ20&lt;=30),"средний",AJ20&gt;=31,"высокий")</f>
        <v>средний</v>
      </c>
      <c r="AL20" s="42">
        <f t="shared" si="0"/>
        <v>17</v>
      </c>
      <c r="AM20" s="43" t="str" cm="1">
        <f t="array" ref="AM20">_xlfn.IFS(AL20&lt;=13,"очень низкий",AND(AL20&gt;=14, AL20&lt;=18),"низкий",AND(AL20&gt;=19, AL20&lt;=28),"средний",AL20&gt;=29,"высокий")</f>
        <v>низкий</v>
      </c>
      <c r="AN20" s="42">
        <f t="shared" si="1"/>
        <v>16</v>
      </c>
      <c r="AO20" s="43" t="str" cm="1">
        <f t="array" ref="AO20">_xlfn.IFS(AN20&lt;=15,"очень низкий",AND(AN20&gt;=16, AN20&lt;=23),"низкий",AND(AN20&gt;=24, AN20&lt;=26),"средний",AN20&gt;=27,"высокий")</f>
        <v>низкий</v>
      </c>
    </row>
    <row r="21" spans="1:51" x14ac:dyDescent="0.15">
      <c r="A21" s="29" t="s">
        <v>231</v>
      </c>
      <c r="B21" s="4">
        <v>3</v>
      </c>
      <c r="C21" s="6">
        <v>2</v>
      </c>
      <c r="D21" s="6">
        <v>3</v>
      </c>
      <c r="E21" s="40">
        <v>1</v>
      </c>
      <c r="F21" s="4">
        <v>3</v>
      </c>
      <c r="G21" s="40">
        <v>1</v>
      </c>
      <c r="H21" s="4">
        <v>3</v>
      </c>
      <c r="I21" s="6">
        <v>3</v>
      </c>
      <c r="J21" s="6">
        <v>2</v>
      </c>
      <c r="K21" s="40">
        <v>2</v>
      </c>
      <c r="L21" s="6">
        <v>2</v>
      </c>
      <c r="M21" s="4">
        <v>3</v>
      </c>
      <c r="N21" s="40">
        <v>2</v>
      </c>
      <c r="O21" s="4">
        <v>2</v>
      </c>
      <c r="P21" s="6">
        <v>2</v>
      </c>
      <c r="Q21" s="6">
        <v>1</v>
      </c>
      <c r="R21" s="6">
        <v>3</v>
      </c>
      <c r="S21" s="40">
        <v>1</v>
      </c>
      <c r="T21" s="4">
        <v>2</v>
      </c>
      <c r="U21" s="6">
        <v>2</v>
      </c>
      <c r="V21" s="40">
        <v>1</v>
      </c>
      <c r="W21" s="40">
        <v>2</v>
      </c>
      <c r="X21" s="4">
        <v>2</v>
      </c>
      <c r="Y21" s="4">
        <v>2</v>
      </c>
      <c r="Z21" s="4">
        <v>2</v>
      </c>
      <c r="AA21" s="40">
        <v>1</v>
      </c>
      <c r="AB21" s="40">
        <v>1</v>
      </c>
      <c r="AC21" s="40">
        <v>1</v>
      </c>
      <c r="AD21" s="6">
        <v>2</v>
      </c>
      <c r="AE21" s="40">
        <v>2</v>
      </c>
      <c r="AF21" s="4">
        <v>2</v>
      </c>
      <c r="AG21" s="4">
        <v>2</v>
      </c>
      <c r="AH21" s="6">
        <v>2</v>
      </c>
      <c r="AJ21" s="42">
        <f t="shared" si="2"/>
        <v>24</v>
      </c>
      <c r="AK21" s="43" t="str" cm="1">
        <f t="array" ref="AK21">_xlfn.IFS(AJ21&lt;=16,"очень низкий",AND(AJ21&gt;=17, AJ21&lt;=21),"низкий",AND(AJ21&gt;=22, AJ21&lt;=30),"средний",AJ21&gt;=31,"высокий")</f>
        <v>средний</v>
      </c>
      <c r="AL21" s="42">
        <f t="shared" si="0"/>
        <v>26</v>
      </c>
      <c r="AM21" s="43" t="str" cm="1">
        <f t="array" ref="AM21">_xlfn.IFS(AL21&lt;=13,"очень низкий",AND(AL21&gt;=14, AL21&lt;=18),"низкий",AND(AL21&gt;=19, AL21&lt;=28),"средний",AL21&gt;=29,"высокий")</f>
        <v>средний</v>
      </c>
      <c r="AN21" s="42">
        <f t="shared" si="1"/>
        <v>17</v>
      </c>
      <c r="AO21" s="43" t="str" cm="1">
        <f t="array" ref="AO21">_xlfn.IFS(AN21&lt;=15,"очень низкий",AND(AN21&gt;=16, AN21&lt;=23),"низкий",AND(AN21&gt;=24, AN21&lt;=26),"средний",AN21&gt;=27,"высокий")</f>
        <v>низкий</v>
      </c>
    </row>
    <row r="22" spans="1:51" x14ac:dyDescent="0.15">
      <c r="A22" s="29" t="s">
        <v>232</v>
      </c>
      <c r="B22" s="3">
        <v>2</v>
      </c>
      <c r="C22" s="5">
        <v>2</v>
      </c>
      <c r="D22" s="5">
        <v>2</v>
      </c>
      <c r="E22" s="39">
        <v>2</v>
      </c>
      <c r="F22" s="3">
        <v>2</v>
      </c>
      <c r="G22" s="39">
        <v>1</v>
      </c>
      <c r="H22" s="3">
        <v>2</v>
      </c>
      <c r="I22" s="5">
        <v>1</v>
      </c>
      <c r="J22" s="5">
        <v>2</v>
      </c>
      <c r="K22" s="39">
        <v>2</v>
      </c>
      <c r="L22" s="5">
        <v>2</v>
      </c>
      <c r="M22" s="3">
        <v>2</v>
      </c>
      <c r="N22" s="39">
        <v>1</v>
      </c>
      <c r="O22" s="3">
        <v>2</v>
      </c>
      <c r="P22" s="5">
        <v>2</v>
      </c>
      <c r="Q22" s="5">
        <v>2</v>
      </c>
      <c r="R22" s="5">
        <v>2</v>
      </c>
      <c r="S22" s="39">
        <v>2</v>
      </c>
      <c r="T22" s="3">
        <v>1</v>
      </c>
      <c r="U22" s="5">
        <v>1</v>
      </c>
      <c r="V22" s="39">
        <v>2</v>
      </c>
      <c r="W22" s="39">
        <v>1</v>
      </c>
      <c r="X22" s="3">
        <v>1</v>
      </c>
      <c r="Y22" s="3">
        <v>1</v>
      </c>
      <c r="Z22" s="3">
        <v>1</v>
      </c>
      <c r="AA22" s="39">
        <v>1</v>
      </c>
      <c r="AB22" s="39">
        <v>2</v>
      </c>
      <c r="AC22" s="39">
        <v>1</v>
      </c>
      <c r="AD22" s="5">
        <v>1</v>
      </c>
      <c r="AE22" s="39">
        <v>1</v>
      </c>
      <c r="AF22" s="3">
        <v>2</v>
      </c>
      <c r="AG22" s="3">
        <v>2</v>
      </c>
      <c r="AH22" s="5">
        <v>1</v>
      </c>
      <c r="AJ22" s="42">
        <f t="shared" si="2"/>
        <v>18</v>
      </c>
      <c r="AK22" s="43" t="str" cm="1">
        <f t="array" ref="AK22">_xlfn.IFS(AJ22&lt;=16,"очень низкий",AND(AJ22&gt;=17, AJ22&lt;=21),"низкий",AND(AJ22&gt;=22, AJ22&lt;=30),"средний",AJ22&gt;=31,"высокий")</f>
        <v>низкий</v>
      </c>
      <c r="AL22" s="42">
        <f t="shared" si="0"/>
        <v>18</v>
      </c>
      <c r="AM22" s="43" t="str" cm="1">
        <f t="array" ref="AM22">_xlfn.IFS(AL22&lt;=13,"очень низкий",AND(AL22&gt;=14, AL22&lt;=18),"низкий",AND(AL22&gt;=19, AL22&lt;=28),"средний",AL22&gt;=29,"высокий")</f>
        <v>низкий</v>
      </c>
      <c r="AN22" s="42">
        <f t="shared" si="1"/>
        <v>17</v>
      </c>
      <c r="AO22" s="43" t="str" cm="1">
        <f t="array" ref="AO22">_xlfn.IFS(AN22&lt;=15,"очень низкий",AND(AN22&gt;=16, AN22&lt;=23),"низкий",AND(AN22&gt;=24, AN22&lt;=26),"средний",AN22&gt;=27,"высокий")</f>
        <v>низкий</v>
      </c>
    </row>
    <row r="23" spans="1:51" x14ac:dyDescent="0.15">
      <c r="A23" s="29" t="s">
        <v>233</v>
      </c>
      <c r="B23" s="4">
        <v>2</v>
      </c>
      <c r="C23" s="6">
        <v>3</v>
      </c>
      <c r="D23" s="6">
        <v>3</v>
      </c>
      <c r="E23" s="40">
        <v>2</v>
      </c>
      <c r="F23" s="4">
        <v>2</v>
      </c>
      <c r="G23" s="40">
        <v>1</v>
      </c>
      <c r="H23" s="4">
        <v>2</v>
      </c>
      <c r="I23" s="6">
        <v>2</v>
      </c>
      <c r="J23" s="6">
        <v>2</v>
      </c>
      <c r="K23" s="40">
        <v>2</v>
      </c>
      <c r="L23" s="6">
        <v>2</v>
      </c>
      <c r="M23" s="4">
        <v>2</v>
      </c>
      <c r="N23" s="40">
        <v>1</v>
      </c>
      <c r="O23" s="4">
        <v>1</v>
      </c>
      <c r="P23" s="6">
        <v>2</v>
      </c>
      <c r="Q23" s="6">
        <v>2</v>
      </c>
      <c r="R23" s="6">
        <v>2</v>
      </c>
      <c r="S23" s="40">
        <v>2</v>
      </c>
      <c r="T23" s="4">
        <v>2</v>
      </c>
      <c r="U23" s="6">
        <v>2</v>
      </c>
      <c r="V23" s="40">
        <v>1</v>
      </c>
      <c r="W23" s="40">
        <v>2</v>
      </c>
      <c r="X23" s="4">
        <v>1</v>
      </c>
      <c r="Y23" s="4">
        <v>1</v>
      </c>
      <c r="Z23" s="4">
        <v>2</v>
      </c>
      <c r="AA23" s="40">
        <v>2</v>
      </c>
      <c r="AB23" s="40">
        <v>1</v>
      </c>
      <c r="AC23" s="40">
        <v>1</v>
      </c>
      <c r="AD23" s="6">
        <v>2</v>
      </c>
      <c r="AE23" s="40">
        <v>1</v>
      </c>
      <c r="AF23" s="4">
        <v>1</v>
      </c>
      <c r="AG23" s="4">
        <v>2</v>
      </c>
      <c r="AH23" s="6">
        <v>2</v>
      </c>
      <c r="AJ23" s="42">
        <f t="shared" si="2"/>
        <v>24</v>
      </c>
      <c r="AK23" s="43" t="str" cm="1">
        <f t="array" ref="AK23">_xlfn.IFS(AJ23&lt;=16,"очень низкий",AND(AJ23&gt;=17, AJ23&lt;=21),"низкий",AND(AJ23&gt;=22, AJ23&lt;=30),"средний",AJ23&gt;=31,"высокий")</f>
        <v>средний</v>
      </c>
      <c r="AL23" s="42">
        <f t="shared" si="0"/>
        <v>18</v>
      </c>
      <c r="AM23" s="43" t="str" cm="1">
        <f t="array" ref="AM23">_xlfn.IFS(AL23&lt;=13,"очень низкий",AND(AL23&gt;=14, AL23&lt;=18),"низкий",AND(AL23&gt;=19, AL23&lt;=28),"средний",AL23&gt;=29,"высокий")</f>
        <v>низкий</v>
      </c>
      <c r="AN23" s="42">
        <f t="shared" si="1"/>
        <v>18</v>
      </c>
      <c r="AO23" s="43" t="str" cm="1">
        <f t="array" ref="AO23">_xlfn.IFS(AN23&lt;=15,"очень низкий",AND(AN23&gt;=16, AN23&lt;=23),"низкий",AND(AN23&gt;=24, AN23&lt;=26),"средний",AN23&gt;=27,"высокий")</f>
        <v>низкий</v>
      </c>
    </row>
    <row r="24" spans="1:51" x14ac:dyDescent="0.15">
      <c r="A24" s="29" t="s">
        <v>234</v>
      </c>
      <c r="B24" s="3">
        <v>2</v>
      </c>
      <c r="C24" s="5">
        <v>2</v>
      </c>
      <c r="D24" s="5">
        <v>2</v>
      </c>
      <c r="E24" s="39">
        <v>2</v>
      </c>
      <c r="F24" s="3">
        <v>2</v>
      </c>
      <c r="G24" s="39">
        <v>2</v>
      </c>
      <c r="H24" s="3">
        <v>2</v>
      </c>
      <c r="I24" s="5">
        <v>2</v>
      </c>
      <c r="J24" s="5">
        <v>2</v>
      </c>
      <c r="K24" s="39">
        <v>2</v>
      </c>
      <c r="L24" s="5">
        <v>2</v>
      </c>
      <c r="M24" s="3">
        <v>2</v>
      </c>
      <c r="N24" s="39">
        <v>2</v>
      </c>
      <c r="O24" s="3">
        <v>1</v>
      </c>
      <c r="P24" s="5">
        <v>2</v>
      </c>
      <c r="Q24" s="5">
        <v>2</v>
      </c>
      <c r="R24" s="5">
        <v>2</v>
      </c>
      <c r="S24" s="39">
        <v>1</v>
      </c>
      <c r="T24" s="3">
        <v>1</v>
      </c>
      <c r="U24" s="5">
        <v>2</v>
      </c>
      <c r="V24" s="39">
        <v>1</v>
      </c>
      <c r="W24" s="39">
        <v>2</v>
      </c>
      <c r="X24" s="3">
        <v>1</v>
      </c>
      <c r="Y24" s="3">
        <v>1</v>
      </c>
      <c r="Z24" s="3">
        <v>2</v>
      </c>
      <c r="AA24" s="39">
        <v>2</v>
      </c>
      <c r="AB24" s="39">
        <v>2</v>
      </c>
      <c r="AC24" s="39">
        <v>1</v>
      </c>
      <c r="AD24" s="5">
        <v>2</v>
      </c>
      <c r="AE24" s="39">
        <v>1</v>
      </c>
      <c r="AF24" s="3">
        <v>2</v>
      </c>
      <c r="AG24" s="3">
        <v>2</v>
      </c>
      <c r="AH24" s="5">
        <v>2</v>
      </c>
      <c r="AJ24" s="42">
        <f t="shared" si="2"/>
        <v>22</v>
      </c>
      <c r="AK24" s="43" t="str" cm="1">
        <f t="array" ref="AK24">_xlfn.IFS(AJ24&lt;=16,"очень низкий",AND(AJ24&gt;=17, AJ24&lt;=21),"низкий",AND(AJ24&gt;=22, AJ24&lt;=30),"средний",AJ24&gt;=31,"высокий")</f>
        <v>средний</v>
      </c>
      <c r="AL24" s="42">
        <f t="shared" si="0"/>
        <v>18</v>
      </c>
      <c r="AM24" s="43" t="str" cm="1">
        <f t="array" ref="AM24">_xlfn.IFS(AL24&lt;=13,"очень низкий",AND(AL24&gt;=14, AL24&lt;=18),"низкий",AND(AL24&gt;=19, AL24&lt;=28),"средний",AL24&gt;=29,"высокий")</f>
        <v>низкий</v>
      </c>
      <c r="AN24" s="42">
        <f t="shared" si="1"/>
        <v>20</v>
      </c>
      <c r="AO24" s="43" t="str" cm="1">
        <f t="array" ref="AO24">_xlfn.IFS(AN24&lt;=15,"очень низкий",AND(AN24&gt;=16, AN24&lt;=23),"низкий",AND(AN24&gt;=24, AN24&lt;=26),"средний",AN24&gt;=27,"высокий")</f>
        <v>низкий</v>
      </c>
    </row>
    <row r="25" spans="1:51" x14ac:dyDescent="0.15">
      <c r="A25" s="29" t="s">
        <v>235</v>
      </c>
      <c r="B25" s="4">
        <v>2</v>
      </c>
      <c r="C25" s="6">
        <v>2</v>
      </c>
      <c r="D25" s="6">
        <v>1</v>
      </c>
      <c r="E25" s="40">
        <v>3</v>
      </c>
      <c r="F25" s="4">
        <v>2</v>
      </c>
      <c r="G25" s="40">
        <v>3</v>
      </c>
      <c r="H25" s="4">
        <v>1</v>
      </c>
      <c r="I25" s="6">
        <v>2</v>
      </c>
      <c r="J25" s="6">
        <v>1</v>
      </c>
      <c r="K25" s="40">
        <v>3</v>
      </c>
      <c r="L25" s="6">
        <v>2</v>
      </c>
      <c r="M25" s="4">
        <v>1</v>
      </c>
      <c r="N25" s="40">
        <v>2</v>
      </c>
      <c r="O25" s="4">
        <v>1</v>
      </c>
      <c r="P25" s="6">
        <v>2</v>
      </c>
      <c r="Q25" s="6">
        <v>1</v>
      </c>
      <c r="R25" s="6">
        <v>1</v>
      </c>
      <c r="S25" s="40">
        <v>1</v>
      </c>
      <c r="T25" s="4">
        <v>1</v>
      </c>
      <c r="U25" s="6">
        <v>2</v>
      </c>
      <c r="V25" s="40">
        <v>1</v>
      </c>
      <c r="W25" s="40">
        <v>3</v>
      </c>
      <c r="X25" s="4">
        <v>1</v>
      </c>
      <c r="Y25" s="4">
        <v>1</v>
      </c>
      <c r="Z25" s="4">
        <v>2</v>
      </c>
      <c r="AA25" s="40">
        <v>2</v>
      </c>
      <c r="AB25" s="40">
        <v>3</v>
      </c>
      <c r="AC25" s="40">
        <v>3</v>
      </c>
      <c r="AD25" s="6">
        <v>2</v>
      </c>
      <c r="AE25" s="40">
        <v>3</v>
      </c>
      <c r="AF25" s="4">
        <v>2</v>
      </c>
      <c r="AG25" s="4">
        <v>2</v>
      </c>
      <c r="AH25" s="6">
        <v>2</v>
      </c>
      <c r="AJ25" s="42">
        <f t="shared" si="2"/>
        <v>18</v>
      </c>
      <c r="AK25" s="43" t="str" cm="1">
        <f t="array" ref="AK25">_xlfn.IFS(AJ25&lt;=16,"очень низкий",AND(AJ25&gt;=17, AJ25&lt;=21),"низкий",AND(AJ25&gt;=22, AJ25&lt;=30),"средний",AJ25&gt;=31,"высокий")</f>
        <v>низкий</v>
      </c>
      <c r="AL25" s="42">
        <f t="shared" si="0"/>
        <v>16</v>
      </c>
      <c r="AM25" s="43" t="str" cm="1">
        <f t="array" ref="AM25">_xlfn.IFS(AL25&lt;=13,"очень низкий",AND(AL25&gt;=14, AL25&lt;=18),"низкий",AND(AL25&gt;=19, AL25&lt;=28),"средний",AL25&gt;=29,"высокий")</f>
        <v>низкий</v>
      </c>
      <c r="AN25" s="42">
        <f t="shared" si="1"/>
        <v>30</v>
      </c>
      <c r="AO25" s="43" t="str" cm="1">
        <f t="array" ref="AO25">_xlfn.IFS(AN25&lt;=15,"очень низкий",AND(AN25&gt;=16, AN25&lt;=23),"низкий",AND(AN25&gt;=24, AN25&lt;=26),"средний",AN25&gt;=27,"высокий")</f>
        <v>высокий</v>
      </c>
    </row>
    <row r="26" spans="1:51" x14ac:dyDescent="0.15">
      <c r="A26" s="29" t="s">
        <v>236</v>
      </c>
      <c r="B26" s="3">
        <v>3</v>
      </c>
      <c r="C26" s="5">
        <v>3</v>
      </c>
      <c r="D26" s="5">
        <v>3</v>
      </c>
      <c r="E26" s="39">
        <v>2</v>
      </c>
      <c r="F26" s="3">
        <v>3</v>
      </c>
      <c r="G26" s="39">
        <v>2</v>
      </c>
      <c r="H26" s="3">
        <v>2</v>
      </c>
      <c r="I26" s="5">
        <v>2</v>
      </c>
      <c r="J26" s="5">
        <v>1</v>
      </c>
      <c r="K26" s="39">
        <v>1</v>
      </c>
      <c r="L26" s="5">
        <v>1</v>
      </c>
      <c r="M26" s="3">
        <v>3</v>
      </c>
      <c r="N26" s="39">
        <v>3</v>
      </c>
      <c r="O26" s="3">
        <v>2</v>
      </c>
      <c r="P26" s="5">
        <v>2</v>
      </c>
      <c r="Q26" s="5">
        <v>1</v>
      </c>
      <c r="R26" s="5">
        <v>3</v>
      </c>
      <c r="S26" s="39">
        <v>1</v>
      </c>
      <c r="T26" s="3">
        <v>3</v>
      </c>
      <c r="U26" s="5">
        <v>2</v>
      </c>
      <c r="V26" s="39">
        <v>2</v>
      </c>
      <c r="W26" s="39">
        <v>1</v>
      </c>
      <c r="X26" s="3">
        <v>3</v>
      </c>
      <c r="Y26" s="3">
        <v>3</v>
      </c>
      <c r="Z26" s="3">
        <v>3</v>
      </c>
      <c r="AA26" s="39">
        <v>1</v>
      </c>
      <c r="AB26" s="39">
        <v>2</v>
      </c>
      <c r="AC26" s="39">
        <v>2</v>
      </c>
      <c r="AD26" s="5">
        <v>3</v>
      </c>
      <c r="AE26" s="39">
        <v>2</v>
      </c>
      <c r="AF26" s="3">
        <v>3</v>
      </c>
      <c r="AG26" s="3">
        <v>3</v>
      </c>
      <c r="AH26" s="5">
        <v>2</v>
      </c>
      <c r="AJ26" s="42">
        <f t="shared" si="2"/>
        <v>23</v>
      </c>
      <c r="AK26" s="43" t="str" cm="1">
        <f t="array" ref="AK26">_xlfn.IFS(AJ26&lt;=16,"очень низкий",AND(AJ26&gt;=17, AJ26&lt;=21),"низкий",AND(AJ26&gt;=22, AJ26&lt;=30),"средний",AJ26&gt;=31,"высокий")</f>
        <v>средний</v>
      </c>
      <c r="AL26" s="42">
        <f t="shared" si="0"/>
        <v>31</v>
      </c>
      <c r="AM26" s="43" t="str" cm="1">
        <f t="array" ref="AM26">_xlfn.IFS(AL26&lt;=13,"очень низкий",AND(AL26&gt;=14, AL26&lt;=18),"низкий",AND(AL26&gt;=19, AL26&lt;=28),"средний",AL26&gt;=29,"высокий")</f>
        <v>высокий</v>
      </c>
      <c r="AN26" s="42">
        <f t="shared" si="1"/>
        <v>20</v>
      </c>
      <c r="AO26" s="43" t="str" cm="1">
        <f t="array" ref="AO26">_xlfn.IFS(AN26&lt;=15,"очень низкий",AND(AN26&gt;=16, AN26&lt;=23),"низкий",AND(AN26&gt;=24, AN26&lt;=26),"средний",AN26&gt;=27,"высокий")</f>
        <v>низкий</v>
      </c>
    </row>
    <row r="27" spans="1:51" x14ac:dyDescent="0.15">
      <c r="A27" s="29" t="s">
        <v>237</v>
      </c>
      <c r="B27" s="4">
        <v>2</v>
      </c>
      <c r="C27" s="6">
        <v>2</v>
      </c>
      <c r="D27" s="6">
        <v>2</v>
      </c>
      <c r="E27" s="40">
        <v>2</v>
      </c>
      <c r="F27" s="4">
        <v>2</v>
      </c>
      <c r="G27" s="40">
        <v>1</v>
      </c>
      <c r="H27" s="4">
        <v>1</v>
      </c>
      <c r="I27" s="6">
        <v>2</v>
      </c>
      <c r="J27" s="6">
        <v>2</v>
      </c>
      <c r="K27" s="40">
        <v>3</v>
      </c>
      <c r="L27" s="6">
        <v>2</v>
      </c>
      <c r="M27" s="4">
        <v>2</v>
      </c>
      <c r="N27" s="40">
        <v>1</v>
      </c>
      <c r="O27" s="4">
        <v>1</v>
      </c>
      <c r="P27" s="6">
        <v>2</v>
      </c>
      <c r="Q27" s="6">
        <v>2</v>
      </c>
      <c r="R27" s="6">
        <v>2</v>
      </c>
      <c r="S27" s="40">
        <v>1</v>
      </c>
      <c r="T27" s="4">
        <v>2</v>
      </c>
      <c r="U27" s="6">
        <v>2</v>
      </c>
      <c r="V27" s="40">
        <v>2</v>
      </c>
      <c r="W27" s="40">
        <v>2</v>
      </c>
      <c r="X27" s="4">
        <v>2</v>
      </c>
      <c r="Y27" s="4">
        <v>2</v>
      </c>
      <c r="Z27" s="4">
        <v>2</v>
      </c>
      <c r="AA27" s="40">
        <v>1</v>
      </c>
      <c r="AB27" s="40">
        <v>3</v>
      </c>
      <c r="AC27" s="40">
        <v>1</v>
      </c>
      <c r="AD27" s="6">
        <v>2</v>
      </c>
      <c r="AE27" s="40">
        <v>1</v>
      </c>
      <c r="AF27" s="4">
        <v>2</v>
      </c>
      <c r="AG27" s="4">
        <v>3</v>
      </c>
      <c r="AH27" s="6">
        <v>3</v>
      </c>
      <c r="AJ27" s="42">
        <f t="shared" si="2"/>
        <v>23</v>
      </c>
      <c r="AK27" s="43" t="str" cm="1">
        <f t="array" ref="AK27">_xlfn.IFS(AJ27&lt;=16,"очень низкий",AND(AJ27&gt;=17, AJ27&lt;=21),"низкий",AND(AJ27&gt;=22, AJ27&lt;=30),"средний",AJ27&gt;=31,"высокий")</f>
        <v>средний</v>
      </c>
      <c r="AL27" s="42">
        <f t="shared" si="0"/>
        <v>21</v>
      </c>
      <c r="AM27" s="43" t="str" cm="1">
        <f t="array" ref="AM27">_xlfn.IFS(AL27&lt;=13,"очень низкий",AND(AL27&gt;=14, AL27&lt;=18),"низкий",AND(AL27&gt;=19, AL27&lt;=28),"средний",AL27&gt;=29,"высокий")</f>
        <v>средний</v>
      </c>
      <c r="AN27" s="42">
        <f t="shared" si="1"/>
        <v>20</v>
      </c>
      <c r="AO27" s="43" t="str" cm="1">
        <f t="array" ref="AO27">_xlfn.IFS(AN27&lt;=15,"очень низкий",AND(AN27&gt;=16, AN27&lt;=23),"низкий",AND(AN27&gt;=24, AN27&lt;=26),"средний",AN27&gt;=27,"высокий")</f>
        <v>низкий</v>
      </c>
    </row>
    <row r="28" spans="1:51" x14ac:dyDescent="0.15">
      <c r="A28" s="29" t="s">
        <v>238</v>
      </c>
      <c r="B28" s="3">
        <v>3</v>
      </c>
      <c r="C28" s="5">
        <v>3</v>
      </c>
      <c r="D28" s="5">
        <v>3</v>
      </c>
      <c r="E28" s="39">
        <v>3</v>
      </c>
      <c r="F28" s="3">
        <v>3</v>
      </c>
      <c r="G28" s="39">
        <v>2</v>
      </c>
      <c r="H28" s="3">
        <v>3</v>
      </c>
      <c r="I28" s="5">
        <v>2</v>
      </c>
      <c r="J28" s="5">
        <v>2</v>
      </c>
      <c r="K28" s="39">
        <v>3</v>
      </c>
      <c r="L28" s="5">
        <v>2</v>
      </c>
      <c r="M28" s="3">
        <v>2</v>
      </c>
      <c r="N28" s="39">
        <v>2</v>
      </c>
      <c r="O28" s="3">
        <v>2</v>
      </c>
      <c r="P28" s="5">
        <v>2</v>
      </c>
      <c r="Q28" s="5">
        <v>3</v>
      </c>
      <c r="R28" s="5">
        <v>3</v>
      </c>
      <c r="S28" s="39">
        <v>1</v>
      </c>
      <c r="T28" s="3">
        <v>3</v>
      </c>
      <c r="U28" s="5">
        <v>2</v>
      </c>
      <c r="V28" s="39">
        <v>2</v>
      </c>
      <c r="W28" s="39">
        <v>2</v>
      </c>
      <c r="X28" s="3">
        <v>1</v>
      </c>
      <c r="Y28" s="3">
        <v>1</v>
      </c>
      <c r="Z28" s="3">
        <v>2</v>
      </c>
      <c r="AA28" s="39">
        <v>2</v>
      </c>
      <c r="AB28" s="39">
        <v>3</v>
      </c>
      <c r="AC28" s="39">
        <v>1</v>
      </c>
      <c r="AD28" s="5">
        <v>2</v>
      </c>
      <c r="AE28" s="39">
        <v>1</v>
      </c>
      <c r="AF28" s="3">
        <v>3</v>
      </c>
      <c r="AG28" s="3">
        <v>2</v>
      </c>
      <c r="AH28" s="5">
        <v>2</v>
      </c>
      <c r="AJ28" s="42">
        <f t="shared" si="2"/>
        <v>26</v>
      </c>
      <c r="AK28" s="43" t="str" cm="1">
        <f t="array" ref="AK28">_xlfn.IFS(AJ28&lt;=16,"очень низкий",AND(AJ28&gt;=17, AJ28&lt;=21),"низкий",AND(AJ28&gt;=22, AJ28&lt;=30),"средний",AJ28&gt;=31,"высокий")</f>
        <v>средний</v>
      </c>
      <c r="AL28" s="42">
        <f t="shared" si="0"/>
        <v>25</v>
      </c>
      <c r="AM28" s="43" t="str" cm="1">
        <f t="array" ref="AM28">_xlfn.IFS(AL28&lt;=13,"очень низкий",AND(AL28&gt;=14, AL28&lt;=18),"низкий",AND(AL28&gt;=19, AL28&lt;=28),"средний",AL28&gt;=29,"высокий")</f>
        <v>средний</v>
      </c>
      <c r="AN28" s="42">
        <f t="shared" si="1"/>
        <v>24</v>
      </c>
      <c r="AO28" s="43" t="str" cm="1">
        <f t="array" ref="AO28">_xlfn.IFS(AN28&lt;=15,"очень низкий",AND(AN28&gt;=16, AN28&lt;=23),"низкий",AND(AN28&gt;=24, AN28&lt;=26),"средний",AN28&gt;=27,"высокий")</f>
        <v>средний</v>
      </c>
    </row>
    <row r="29" spans="1:51" x14ac:dyDescent="0.15">
      <c r="A29" s="29" t="s">
        <v>239</v>
      </c>
      <c r="B29" s="4">
        <v>2</v>
      </c>
      <c r="C29" s="6">
        <v>2</v>
      </c>
      <c r="D29" s="6">
        <v>2</v>
      </c>
      <c r="E29" s="40">
        <v>2</v>
      </c>
      <c r="F29" s="4">
        <v>2</v>
      </c>
      <c r="G29" s="40">
        <v>3</v>
      </c>
      <c r="H29" s="4">
        <v>1</v>
      </c>
      <c r="I29" s="6">
        <v>2</v>
      </c>
      <c r="J29" s="6">
        <v>1</v>
      </c>
      <c r="K29" s="40">
        <v>2</v>
      </c>
      <c r="L29" s="6">
        <v>2</v>
      </c>
      <c r="M29" s="4">
        <v>1</v>
      </c>
      <c r="N29" s="40">
        <v>3</v>
      </c>
      <c r="O29" s="4">
        <v>1</v>
      </c>
      <c r="P29" s="6">
        <v>2</v>
      </c>
      <c r="Q29" s="6">
        <v>2</v>
      </c>
      <c r="R29" s="6">
        <v>2</v>
      </c>
      <c r="S29" s="40">
        <v>1</v>
      </c>
      <c r="T29" s="4">
        <v>1</v>
      </c>
      <c r="U29" s="6">
        <v>3</v>
      </c>
      <c r="V29" s="40">
        <v>2</v>
      </c>
      <c r="W29" s="40">
        <v>1</v>
      </c>
      <c r="X29" s="4">
        <v>1</v>
      </c>
      <c r="Y29" s="4">
        <v>1</v>
      </c>
      <c r="Z29" s="4">
        <v>1</v>
      </c>
      <c r="AA29" s="40">
        <v>3</v>
      </c>
      <c r="AB29" s="40">
        <v>2</v>
      </c>
      <c r="AC29" s="40">
        <v>1</v>
      </c>
      <c r="AD29" s="6">
        <v>2</v>
      </c>
      <c r="AE29" s="40">
        <v>3</v>
      </c>
      <c r="AF29" s="4">
        <v>1</v>
      </c>
      <c r="AG29" s="4">
        <v>1</v>
      </c>
      <c r="AH29" s="6">
        <v>1</v>
      </c>
      <c r="AJ29" s="42">
        <f t="shared" si="2"/>
        <v>21</v>
      </c>
      <c r="AK29" s="43" t="str" cm="1">
        <f t="array" ref="AK29">_xlfn.IFS(AJ29&lt;=16,"очень низкий",AND(AJ29&gt;=17, AJ29&lt;=21),"низкий",AND(AJ29&gt;=22, AJ29&lt;=30),"средний",AJ29&gt;=31,"высокий")</f>
        <v>низкий</v>
      </c>
      <c r="AL29" s="42">
        <f t="shared" si="0"/>
        <v>13</v>
      </c>
      <c r="AM29" s="43" t="str" cm="1">
        <f t="array" ref="AM29">_xlfn.IFS(AL29&lt;=13,"очень низкий",AND(AL29&gt;=14, AL29&lt;=18),"низкий",AND(AL29&gt;=19, AL29&lt;=28),"средний",AL29&gt;=29,"высокий")</f>
        <v>очень низкий</v>
      </c>
      <c r="AN29" s="42">
        <f t="shared" si="1"/>
        <v>24</v>
      </c>
      <c r="AO29" s="43" t="str" cm="1">
        <f t="array" ref="AO29">_xlfn.IFS(AN29&lt;=15,"очень низкий",AND(AN29&gt;=16, AN29&lt;=23),"низкий",AND(AN29&gt;=24, AN29&lt;=26),"средний",AN29&gt;=27,"высокий")</f>
        <v>средний</v>
      </c>
    </row>
    <row r="30" spans="1:51" x14ac:dyDescent="0.15">
      <c r="A30" s="29" t="s">
        <v>240</v>
      </c>
      <c r="B30" s="3">
        <v>2</v>
      </c>
      <c r="C30" s="5">
        <v>2</v>
      </c>
      <c r="D30" s="5">
        <v>2</v>
      </c>
      <c r="E30" s="39">
        <v>2</v>
      </c>
      <c r="F30" s="3">
        <v>1</v>
      </c>
      <c r="G30" s="39">
        <v>2</v>
      </c>
      <c r="H30" s="3">
        <v>2</v>
      </c>
      <c r="I30" s="5">
        <v>2</v>
      </c>
      <c r="J30" s="5">
        <v>2</v>
      </c>
      <c r="K30" s="39">
        <v>3</v>
      </c>
      <c r="L30" s="5">
        <v>2</v>
      </c>
      <c r="M30" s="3">
        <v>2</v>
      </c>
      <c r="N30" s="39">
        <v>2</v>
      </c>
      <c r="O30" s="3">
        <v>2</v>
      </c>
      <c r="P30" s="5">
        <v>2</v>
      </c>
      <c r="Q30" s="5">
        <v>2</v>
      </c>
      <c r="R30" s="5">
        <v>2</v>
      </c>
      <c r="S30" s="39">
        <v>1</v>
      </c>
      <c r="T30" s="3">
        <v>2</v>
      </c>
      <c r="U30" s="5">
        <v>2</v>
      </c>
      <c r="V30" s="39">
        <v>1</v>
      </c>
      <c r="W30" s="39">
        <v>2</v>
      </c>
      <c r="X30" s="3">
        <v>2</v>
      </c>
      <c r="Y30" s="3">
        <v>2</v>
      </c>
      <c r="Z30" s="3">
        <v>1</v>
      </c>
      <c r="AA30" s="39">
        <v>1</v>
      </c>
      <c r="AB30" s="39">
        <v>3</v>
      </c>
      <c r="AC30" s="39">
        <v>3</v>
      </c>
      <c r="AD30" s="5">
        <v>2</v>
      </c>
      <c r="AE30" s="39">
        <v>1</v>
      </c>
      <c r="AF30" s="3">
        <v>1</v>
      </c>
      <c r="AG30" s="3">
        <v>2</v>
      </c>
      <c r="AH30" s="5">
        <v>2</v>
      </c>
      <c r="AJ30" s="42">
        <f t="shared" si="2"/>
        <v>22</v>
      </c>
      <c r="AK30" s="43" t="str" cm="1">
        <f t="array" ref="AK30">_xlfn.IFS(AJ30&lt;=16,"очень низкий",AND(AJ30&gt;=17, AJ30&lt;=21),"низкий",AND(AJ30&gt;=22, AJ30&lt;=30),"средний",AJ30&gt;=31,"высокий")</f>
        <v>средний</v>
      </c>
      <c r="AL30" s="42">
        <f t="shared" si="0"/>
        <v>19</v>
      </c>
      <c r="AM30" s="43" t="str" cm="1">
        <f t="array" ref="AM30">_xlfn.IFS(AL30&lt;=13,"очень низкий",AND(AL30&gt;=14, AL30&lt;=18),"низкий",AND(AL30&gt;=19, AL30&lt;=28),"средний",AL30&gt;=29,"высокий")</f>
        <v>средний</v>
      </c>
      <c r="AN30" s="42">
        <f t="shared" si="1"/>
        <v>23</v>
      </c>
      <c r="AO30" s="43" t="str" cm="1">
        <f t="array" ref="AO30">_xlfn.IFS(AN30&lt;=15,"очень низкий",AND(AN30&gt;=16, AN30&lt;=23),"низкий",AND(AN30&gt;=24, AN30&lt;=26),"средний",AN30&gt;=27,"высокий")</f>
        <v>низкий</v>
      </c>
    </row>
    <row r="31" spans="1:51" x14ac:dyDescent="0.15">
      <c r="A31" s="29" t="s">
        <v>241</v>
      </c>
      <c r="B31" s="4">
        <v>2</v>
      </c>
      <c r="C31" s="6">
        <v>2</v>
      </c>
      <c r="D31" s="6">
        <v>2</v>
      </c>
      <c r="E31" s="40">
        <v>2</v>
      </c>
      <c r="F31" s="4">
        <v>2</v>
      </c>
      <c r="G31" s="40">
        <v>2</v>
      </c>
      <c r="H31" s="4">
        <v>2</v>
      </c>
      <c r="I31" s="6">
        <v>2</v>
      </c>
      <c r="J31" s="6">
        <v>2</v>
      </c>
      <c r="K31" s="40">
        <v>2</v>
      </c>
      <c r="L31" s="6">
        <v>2</v>
      </c>
      <c r="M31" s="4">
        <v>2</v>
      </c>
      <c r="N31" s="40">
        <v>2</v>
      </c>
      <c r="O31" s="4">
        <v>2</v>
      </c>
      <c r="P31" s="6">
        <v>2</v>
      </c>
      <c r="Q31" s="6">
        <v>1</v>
      </c>
      <c r="R31" s="6">
        <v>2</v>
      </c>
      <c r="S31" s="40">
        <v>1</v>
      </c>
      <c r="T31" s="4">
        <v>2</v>
      </c>
      <c r="U31" s="6">
        <v>1</v>
      </c>
      <c r="V31" s="40">
        <v>1</v>
      </c>
      <c r="W31" s="40">
        <v>2</v>
      </c>
      <c r="X31" s="4">
        <v>2</v>
      </c>
      <c r="Y31" s="4">
        <v>2</v>
      </c>
      <c r="Z31" s="4">
        <v>2</v>
      </c>
      <c r="AA31" s="40">
        <v>1</v>
      </c>
      <c r="AB31" s="40">
        <v>2</v>
      </c>
      <c r="AC31" s="40">
        <v>1</v>
      </c>
      <c r="AD31" s="6">
        <v>2</v>
      </c>
      <c r="AE31" s="40">
        <v>1</v>
      </c>
      <c r="AF31" s="4">
        <v>2</v>
      </c>
      <c r="AG31" s="4">
        <v>1</v>
      </c>
      <c r="AH31" s="6">
        <v>3</v>
      </c>
      <c r="AJ31" s="42">
        <f t="shared" si="2"/>
        <v>21</v>
      </c>
      <c r="AK31" s="43" t="str" cm="1">
        <f t="array" ref="AK31">_xlfn.IFS(AJ31&lt;=16,"очень низкий",AND(AJ31&gt;=17, AJ31&lt;=21),"низкий",AND(AJ31&gt;=22, AJ31&lt;=30),"средний",AJ31&gt;=31,"высокий")</f>
        <v>низкий</v>
      </c>
      <c r="AL31" s="42">
        <f t="shared" si="0"/>
        <v>21</v>
      </c>
      <c r="AM31" s="43" t="str" cm="1">
        <f t="array" ref="AM31">_xlfn.IFS(AL31&lt;=13,"очень низкий",AND(AL31&gt;=14, AL31&lt;=18),"низкий",AND(AL31&gt;=19, AL31&lt;=28),"средний",AL31&gt;=29,"высокий")</f>
        <v>средний</v>
      </c>
      <c r="AN31" s="42">
        <f t="shared" si="1"/>
        <v>19</v>
      </c>
      <c r="AO31" s="43" t="str" cm="1">
        <f t="array" ref="AO31">_xlfn.IFS(AN31&lt;=15,"очень низкий",AND(AN31&gt;=16, AN31&lt;=23),"низкий",AND(AN31&gt;=24, AN31&lt;=26),"средний",AN31&gt;=27,"высокий")</f>
        <v>низкий</v>
      </c>
    </row>
    <row r="32" spans="1:51" x14ac:dyDescent="0.15">
      <c r="A32" s="29" t="s">
        <v>242</v>
      </c>
      <c r="B32" s="3">
        <v>3</v>
      </c>
      <c r="C32" s="5">
        <v>3</v>
      </c>
      <c r="D32" s="5">
        <v>3</v>
      </c>
      <c r="E32" s="39">
        <v>1</v>
      </c>
      <c r="F32" s="3">
        <v>3</v>
      </c>
      <c r="G32" s="39">
        <v>3</v>
      </c>
      <c r="H32" s="3">
        <v>3</v>
      </c>
      <c r="I32" s="5">
        <v>3</v>
      </c>
      <c r="J32" s="5">
        <v>3</v>
      </c>
      <c r="K32" s="39">
        <v>1</v>
      </c>
      <c r="L32" s="5">
        <v>3</v>
      </c>
      <c r="M32" s="3">
        <v>1</v>
      </c>
      <c r="N32" s="39">
        <v>2</v>
      </c>
      <c r="O32" s="3">
        <v>3</v>
      </c>
      <c r="P32" s="5">
        <v>3</v>
      </c>
      <c r="Q32" s="5">
        <v>3</v>
      </c>
      <c r="R32" s="5">
        <v>3</v>
      </c>
      <c r="S32" s="39">
        <v>1</v>
      </c>
      <c r="T32" s="3">
        <v>3</v>
      </c>
      <c r="U32" s="5">
        <v>3</v>
      </c>
      <c r="V32" s="39">
        <v>1</v>
      </c>
      <c r="W32" s="39">
        <v>3</v>
      </c>
      <c r="X32" s="3">
        <v>3</v>
      </c>
      <c r="Y32" s="3">
        <v>1</v>
      </c>
      <c r="Z32" s="3">
        <v>2</v>
      </c>
      <c r="AA32" s="39">
        <v>1</v>
      </c>
      <c r="AB32" s="39">
        <v>1</v>
      </c>
      <c r="AC32" s="39">
        <v>1</v>
      </c>
      <c r="AD32" s="5">
        <v>3</v>
      </c>
      <c r="AE32" s="39">
        <v>3</v>
      </c>
      <c r="AF32" s="3">
        <v>3</v>
      </c>
      <c r="AG32" s="3">
        <v>3</v>
      </c>
      <c r="AH32" s="5">
        <v>3</v>
      </c>
      <c r="AJ32" s="42">
        <f t="shared" si="2"/>
        <v>33</v>
      </c>
      <c r="AK32" s="43" t="str" cm="1">
        <f t="array" ref="AK32">_xlfn.IFS(AJ32&lt;=16,"очень низкий",AND(AJ32&gt;=17, AJ32&lt;=21),"низкий",AND(AJ32&gt;=22, AJ32&lt;=30),"средний",AJ32&gt;=31,"высокий")</f>
        <v>высокий</v>
      </c>
      <c r="AL32" s="42">
        <f t="shared" si="0"/>
        <v>28</v>
      </c>
      <c r="AM32" s="43" t="str" cm="1">
        <f t="array" ref="AM32">_xlfn.IFS(AL32&lt;=13,"очень низкий",AND(AL32&gt;=14, AL32&lt;=18),"низкий",AND(AL32&gt;=19, AL32&lt;=28),"средний",AL32&gt;=29,"высокий")</f>
        <v>средний</v>
      </c>
      <c r="AN32" s="42">
        <f t="shared" si="1"/>
        <v>21</v>
      </c>
      <c r="AO32" s="43" t="str" cm="1">
        <f t="array" ref="AO32">_xlfn.IFS(AN32&lt;=15,"очень низкий",AND(AN32&gt;=16, AN32&lt;=23),"низкий",AND(AN32&gt;=24, AN32&lt;=26),"средний",AN32&gt;=27,"высокий")</f>
        <v>низкий</v>
      </c>
    </row>
    <row r="33" spans="1:41" x14ac:dyDescent="0.15">
      <c r="A33" s="29" t="s">
        <v>243</v>
      </c>
      <c r="B33" s="4">
        <v>2</v>
      </c>
      <c r="C33" s="6">
        <v>2</v>
      </c>
      <c r="D33" s="6">
        <v>2</v>
      </c>
      <c r="E33" s="40">
        <v>3</v>
      </c>
      <c r="F33" s="4">
        <v>2</v>
      </c>
      <c r="G33" s="40">
        <v>2</v>
      </c>
      <c r="H33" s="4">
        <v>1</v>
      </c>
      <c r="I33" s="6">
        <v>2</v>
      </c>
      <c r="J33" s="6">
        <v>1</v>
      </c>
      <c r="K33" s="40">
        <v>2</v>
      </c>
      <c r="L33" s="6">
        <v>2</v>
      </c>
      <c r="M33" s="4">
        <v>2</v>
      </c>
      <c r="N33" s="40">
        <v>1</v>
      </c>
      <c r="O33" s="4">
        <v>1</v>
      </c>
      <c r="P33" s="6">
        <v>2</v>
      </c>
      <c r="Q33" s="6">
        <v>1</v>
      </c>
      <c r="R33" s="6">
        <v>2</v>
      </c>
      <c r="S33" s="40">
        <v>1</v>
      </c>
      <c r="T33" s="4">
        <v>1</v>
      </c>
      <c r="U33" s="6">
        <v>1</v>
      </c>
      <c r="V33" s="40">
        <v>3</v>
      </c>
      <c r="W33" s="40">
        <v>3</v>
      </c>
      <c r="X33" s="4">
        <v>1</v>
      </c>
      <c r="Y33" s="4">
        <v>2</v>
      </c>
      <c r="Z33" s="4">
        <v>3</v>
      </c>
      <c r="AA33" s="40">
        <v>2</v>
      </c>
      <c r="AB33" s="40">
        <v>2</v>
      </c>
      <c r="AC33" s="40">
        <v>1</v>
      </c>
      <c r="AD33" s="6">
        <v>2</v>
      </c>
      <c r="AE33" s="40">
        <v>3</v>
      </c>
      <c r="AF33" s="4">
        <v>3</v>
      </c>
      <c r="AG33" s="4">
        <v>3</v>
      </c>
      <c r="AH33" s="6">
        <v>2</v>
      </c>
      <c r="AJ33" s="42">
        <f t="shared" si="2"/>
        <v>19</v>
      </c>
      <c r="AK33" s="43" t="str" cm="1">
        <f t="array" ref="AK33">_xlfn.IFS(AJ33&lt;=16,"очень низкий",AND(AJ33&gt;=17, AJ33&lt;=21),"низкий",AND(AJ33&gt;=22, AJ33&lt;=30),"средний",AJ33&gt;=31,"высокий")</f>
        <v>низкий</v>
      </c>
      <c r="AL33" s="42">
        <f t="shared" si="0"/>
        <v>21</v>
      </c>
      <c r="AM33" s="43" t="str" cm="1">
        <f t="array" ref="AM33">_xlfn.IFS(AL33&lt;=13,"очень низкий",AND(AL33&gt;=14, AL33&lt;=18),"низкий",AND(AL33&gt;=19, AL33&lt;=28),"средний",AL33&gt;=29,"высокий")</f>
        <v>средний</v>
      </c>
      <c r="AN33" s="42">
        <f t="shared" si="1"/>
        <v>26</v>
      </c>
      <c r="AO33" s="43" t="str" cm="1">
        <f t="array" ref="AO33">_xlfn.IFS(AN33&lt;=15,"очень низкий",AND(AN33&gt;=16, AN33&lt;=23),"низкий",AND(AN33&gt;=24, AN33&lt;=26),"средний",AN33&gt;=27,"высокий")</f>
        <v>средний</v>
      </c>
    </row>
    <row r="34" spans="1:41" x14ac:dyDescent="0.15">
      <c r="A34" s="29" t="s">
        <v>244</v>
      </c>
      <c r="B34" s="3">
        <v>3</v>
      </c>
      <c r="C34" s="5">
        <v>2</v>
      </c>
      <c r="D34" s="5">
        <v>1</v>
      </c>
      <c r="E34" s="39">
        <v>3</v>
      </c>
      <c r="F34" s="3">
        <v>3</v>
      </c>
      <c r="G34" s="39">
        <v>2</v>
      </c>
      <c r="H34" s="3">
        <v>3</v>
      </c>
      <c r="I34" s="5">
        <v>2</v>
      </c>
      <c r="J34" s="5">
        <v>1</v>
      </c>
      <c r="K34" s="39">
        <v>3</v>
      </c>
      <c r="L34" s="5">
        <v>1</v>
      </c>
      <c r="M34" s="3">
        <v>3</v>
      </c>
      <c r="N34" s="39">
        <v>1</v>
      </c>
      <c r="O34" s="3">
        <v>3</v>
      </c>
      <c r="P34" s="5">
        <v>2</v>
      </c>
      <c r="Q34" s="5">
        <v>1</v>
      </c>
      <c r="R34" s="5">
        <v>2</v>
      </c>
      <c r="S34" s="39">
        <v>3</v>
      </c>
      <c r="T34" s="3">
        <v>3</v>
      </c>
      <c r="U34" s="5">
        <v>1</v>
      </c>
      <c r="V34" s="39">
        <v>1</v>
      </c>
      <c r="W34" s="39">
        <v>2</v>
      </c>
      <c r="X34" s="3">
        <v>3</v>
      </c>
      <c r="Y34" s="3">
        <v>1</v>
      </c>
      <c r="Z34" s="3">
        <v>3</v>
      </c>
      <c r="AA34" s="39">
        <v>1</v>
      </c>
      <c r="AB34" s="39">
        <v>3</v>
      </c>
      <c r="AC34" s="39">
        <v>3</v>
      </c>
      <c r="AD34" s="5">
        <v>2</v>
      </c>
      <c r="AE34" s="39">
        <v>1</v>
      </c>
      <c r="AF34" s="3">
        <v>2</v>
      </c>
      <c r="AG34" s="3">
        <v>3</v>
      </c>
      <c r="AH34" s="5">
        <v>1</v>
      </c>
      <c r="AJ34" s="42">
        <f t="shared" si="2"/>
        <v>16</v>
      </c>
      <c r="AK34" s="43" t="str" cm="1">
        <f t="array" ref="AK34">_xlfn.IFS(AJ34&lt;=16,"очень низкий",AND(AJ34&gt;=17, AJ34&lt;=21),"низкий",AND(AJ34&gt;=22, AJ34&lt;=30),"средний",AJ34&gt;=31,"высокий")</f>
        <v>очень низкий</v>
      </c>
      <c r="AL34" s="42">
        <f t="shared" si="0"/>
        <v>30</v>
      </c>
      <c r="AM34" s="43" t="str" cm="1">
        <f t="array" ref="AM34">_xlfn.IFS(AL34&lt;=13,"очень низкий",AND(AL34&gt;=14, AL34&lt;=18),"низкий",AND(AL34&gt;=19, AL34&lt;=28),"средний",AL34&gt;=29,"высокий")</f>
        <v>высокий</v>
      </c>
      <c r="AN34" s="42">
        <f t="shared" si="1"/>
        <v>25</v>
      </c>
      <c r="AO34" s="43" t="str" cm="1">
        <f t="array" ref="AO34">_xlfn.IFS(AN34&lt;=15,"очень низкий",AND(AN34&gt;=16, AN34&lt;=23),"низкий",AND(AN34&gt;=24, AN34&lt;=26),"средний",AN34&gt;=27,"высокий")</f>
        <v>средний</v>
      </c>
    </row>
    <row r="35" spans="1:41" x14ac:dyDescent="0.15">
      <c r="A35" s="29" t="s">
        <v>245</v>
      </c>
      <c r="B35" s="4">
        <v>3</v>
      </c>
      <c r="C35" s="6">
        <v>3</v>
      </c>
      <c r="D35" s="6">
        <v>3</v>
      </c>
      <c r="E35" s="40">
        <v>3</v>
      </c>
      <c r="F35" s="4">
        <v>3</v>
      </c>
      <c r="G35" s="40">
        <v>1</v>
      </c>
      <c r="H35" s="4">
        <v>3</v>
      </c>
      <c r="I35" s="6">
        <v>3</v>
      </c>
      <c r="J35" s="6">
        <v>3</v>
      </c>
      <c r="K35" s="40">
        <v>1</v>
      </c>
      <c r="L35" s="6">
        <v>3</v>
      </c>
      <c r="M35" s="4">
        <v>3</v>
      </c>
      <c r="N35" s="40">
        <v>2</v>
      </c>
      <c r="O35" s="4">
        <v>3</v>
      </c>
      <c r="P35" s="6">
        <v>3</v>
      </c>
      <c r="Q35" s="6">
        <v>3</v>
      </c>
      <c r="R35" s="6">
        <v>3</v>
      </c>
      <c r="S35" s="40">
        <v>1</v>
      </c>
      <c r="T35" s="4">
        <v>3</v>
      </c>
      <c r="U35" s="6">
        <v>3</v>
      </c>
      <c r="V35" s="40">
        <v>1</v>
      </c>
      <c r="W35" s="40">
        <v>2</v>
      </c>
      <c r="X35" s="4">
        <v>3</v>
      </c>
      <c r="Y35" s="4">
        <v>3</v>
      </c>
      <c r="Z35" s="4">
        <v>3</v>
      </c>
      <c r="AA35" s="40">
        <v>1</v>
      </c>
      <c r="AB35" s="40">
        <v>1</v>
      </c>
      <c r="AC35" s="40">
        <v>1</v>
      </c>
      <c r="AD35" s="6">
        <v>3</v>
      </c>
      <c r="AE35" s="40">
        <v>1</v>
      </c>
      <c r="AF35" s="4">
        <v>3</v>
      </c>
      <c r="AG35" s="4">
        <v>3</v>
      </c>
      <c r="AH35" s="6">
        <v>3</v>
      </c>
      <c r="AJ35" s="42">
        <f t="shared" si="2"/>
        <v>33</v>
      </c>
      <c r="AK35" s="43" t="str" cm="1">
        <f t="array" ref="AK35">_xlfn.IFS(AJ35&lt;=16,"очень низкий",AND(AJ35&gt;=17, AJ35&lt;=21),"низкий",AND(AJ35&gt;=22, AJ35&lt;=30),"средний",AJ35&gt;=31,"высокий")</f>
        <v>высокий</v>
      </c>
      <c r="AL35" s="42">
        <f t="shared" si="0"/>
        <v>33</v>
      </c>
      <c r="AM35" s="43" t="str" cm="1">
        <f t="array" ref="AM35">_xlfn.IFS(AL35&lt;=13,"очень низкий",AND(AL35&gt;=14, AL35&lt;=18),"низкий",AND(AL35&gt;=19, AL35&lt;=28),"средний",AL35&gt;=29,"высокий")</f>
        <v>высокий</v>
      </c>
      <c r="AN35" s="42">
        <f t="shared" si="1"/>
        <v>17</v>
      </c>
      <c r="AO35" s="43" t="str" cm="1">
        <f t="array" ref="AO35">_xlfn.IFS(AN35&lt;=15,"очень низкий",AND(AN35&gt;=16, AN35&lt;=23),"низкий",AND(AN35&gt;=24, AN35&lt;=26),"средний",AN35&gt;=27,"высокий")</f>
        <v>низкий</v>
      </c>
    </row>
    <row r="36" spans="1:41" x14ac:dyDescent="0.15">
      <c r="A36" s="29" t="s">
        <v>246</v>
      </c>
      <c r="B36" s="3">
        <v>2</v>
      </c>
      <c r="C36" s="5">
        <v>3</v>
      </c>
      <c r="D36" s="5">
        <v>3</v>
      </c>
      <c r="E36" s="39">
        <v>1</v>
      </c>
      <c r="F36" s="3">
        <v>1</v>
      </c>
      <c r="G36" s="39">
        <v>2</v>
      </c>
      <c r="H36" s="3">
        <v>3</v>
      </c>
      <c r="I36" s="5">
        <v>1</v>
      </c>
      <c r="J36" s="5">
        <v>2</v>
      </c>
      <c r="K36" s="39">
        <v>3</v>
      </c>
      <c r="L36" s="5">
        <v>3</v>
      </c>
      <c r="M36" s="3">
        <v>3</v>
      </c>
      <c r="N36" s="39">
        <v>3</v>
      </c>
      <c r="O36" s="3">
        <v>2</v>
      </c>
      <c r="P36" s="5">
        <v>3</v>
      </c>
      <c r="Q36" s="5">
        <v>2</v>
      </c>
      <c r="R36" s="5">
        <v>1</v>
      </c>
      <c r="S36" s="39">
        <v>1</v>
      </c>
      <c r="T36" s="3">
        <v>3</v>
      </c>
      <c r="U36" s="5">
        <v>1</v>
      </c>
      <c r="V36" s="39">
        <v>3</v>
      </c>
      <c r="W36" s="39">
        <v>1</v>
      </c>
      <c r="X36" s="3">
        <v>2</v>
      </c>
      <c r="Y36" s="3">
        <v>1</v>
      </c>
      <c r="Z36" s="3">
        <v>1</v>
      </c>
      <c r="AA36" s="39">
        <v>2</v>
      </c>
      <c r="AB36" s="39">
        <v>3</v>
      </c>
      <c r="AC36" s="39">
        <v>1</v>
      </c>
      <c r="AD36" s="5">
        <v>2</v>
      </c>
      <c r="AE36" s="39">
        <v>3</v>
      </c>
      <c r="AF36" s="3">
        <v>1</v>
      </c>
      <c r="AG36" s="3">
        <v>2</v>
      </c>
      <c r="AH36" s="5">
        <v>2</v>
      </c>
      <c r="AJ36" s="42">
        <f t="shared" si="2"/>
        <v>23</v>
      </c>
      <c r="AK36" s="43" t="str" cm="1">
        <f t="array" ref="AK36">_xlfn.IFS(AJ36&lt;=16,"очень низкий",AND(AJ36&gt;=17, AJ36&lt;=21),"низкий",AND(AJ36&gt;=22, AJ36&lt;=30),"средний",AJ36&gt;=31,"высокий")</f>
        <v>средний</v>
      </c>
      <c r="AL36" s="42">
        <f t="shared" si="0"/>
        <v>21</v>
      </c>
      <c r="AM36" s="43" t="str" cm="1">
        <f t="array" ref="AM36">_xlfn.IFS(AL36&lt;=13,"очень низкий",AND(AL36&gt;=14, AL36&lt;=18),"низкий",AND(AL36&gt;=19, AL36&lt;=28),"средний",AL36&gt;=29,"высокий")</f>
        <v>средний</v>
      </c>
      <c r="AN36" s="42">
        <f t="shared" si="1"/>
        <v>24</v>
      </c>
      <c r="AO36" s="43" t="str" cm="1">
        <f t="array" ref="AO36">_xlfn.IFS(AN36&lt;=15,"очень низкий",AND(AN36&gt;=16, AN36&lt;=23),"низкий",AND(AN36&gt;=24, AN36&lt;=26),"средний",AN36&gt;=27,"высокий")</f>
        <v>средний</v>
      </c>
    </row>
    <row r="37" spans="1:41" x14ac:dyDescent="0.15">
      <c r="A37" s="29" t="s">
        <v>247</v>
      </c>
      <c r="B37" s="4">
        <v>2</v>
      </c>
      <c r="C37" s="6">
        <v>2</v>
      </c>
      <c r="D37" s="6">
        <v>2</v>
      </c>
      <c r="E37" s="40">
        <v>2</v>
      </c>
      <c r="F37" s="4">
        <v>3</v>
      </c>
      <c r="G37" s="40">
        <v>1</v>
      </c>
      <c r="H37" s="4">
        <v>2</v>
      </c>
      <c r="I37" s="6">
        <v>2</v>
      </c>
      <c r="J37" s="6">
        <v>2</v>
      </c>
      <c r="K37" s="40">
        <v>1</v>
      </c>
      <c r="L37" s="6">
        <v>2</v>
      </c>
      <c r="M37" s="4">
        <v>1</v>
      </c>
      <c r="N37" s="40">
        <v>1</v>
      </c>
      <c r="O37" s="4">
        <v>1</v>
      </c>
      <c r="P37" s="6">
        <v>2</v>
      </c>
      <c r="Q37" s="6">
        <v>1</v>
      </c>
      <c r="R37" s="6">
        <v>2</v>
      </c>
      <c r="S37" s="40">
        <v>1</v>
      </c>
      <c r="T37" s="4">
        <v>1</v>
      </c>
      <c r="U37" s="6">
        <v>2</v>
      </c>
      <c r="V37" s="40">
        <v>1</v>
      </c>
      <c r="W37" s="40">
        <v>1</v>
      </c>
      <c r="X37" s="4">
        <v>2</v>
      </c>
      <c r="Y37" s="4">
        <v>2</v>
      </c>
      <c r="Z37" s="4">
        <v>2</v>
      </c>
      <c r="AA37" s="40">
        <v>1</v>
      </c>
      <c r="AB37" s="40">
        <v>1</v>
      </c>
      <c r="AC37" s="40">
        <v>1</v>
      </c>
      <c r="AD37" s="6">
        <v>3</v>
      </c>
      <c r="AE37" s="40">
        <v>1</v>
      </c>
      <c r="AF37" s="4">
        <v>1</v>
      </c>
      <c r="AG37" s="4">
        <v>2</v>
      </c>
      <c r="AH37" s="6">
        <v>2</v>
      </c>
      <c r="AJ37" s="42">
        <f t="shared" si="2"/>
        <v>22</v>
      </c>
      <c r="AK37" s="43" t="str" cm="1">
        <f t="array" ref="AK37">_xlfn.IFS(AJ37&lt;=16,"очень низкий",AND(AJ37&gt;=17, AJ37&lt;=21),"низкий",AND(AJ37&gt;=22, AJ37&lt;=30),"средний",AJ37&gt;=31,"высокий")</f>
        <v>средний</v>
      </c>
      <c r="AL37" s="42">
        <f t="shared" si="0"/>
        <v>19</v>
      </c>
      <c r="AM37" s="43" t="str" cm="1">
        <f t="array" ref="AM37">_xlfn.IFS(AL37&lt;=13,"очень низкий",AND(AL37&gt;=14, AL37&lt;=18),"низкий",AND(AL37&gt;=19, AL37&lt;=28),"средний",AL37&gt;=29,"высокий")</f>
        <v>средний</v>
      </c>
      <c r="AN37" s="42">
        <f t="shared" si="1"/>
        <v>13</v>
      </c>
      <c r="AO37" s="43" t="str" cm="1">
        <f t="array" ref="AO37">_xlfn.IFS(AN37&lt;=15,"очень низкий",AND(AN37&gt;=16, AN37&lt;=23),"низкий",AND(AN37&gt;=24, AN37&lt;=26),"средний",AN37&gt;=27,"высокий")</f>
        <v>очень низкий</v>
      </c>
    </row>
    <row r="38" spans="1:41" s="26" customFormat="1" x14ac:dyDescent="0.15">
      <c r="A38" s="81" t="s">
        <v>248</v>
      </c>
      <c r="B38" s="83">
        <v>2</v>
      </c>
      <c r="C38" s="82">
        <v>3</v>
      </c>
      <c r="D38" s="82">
        <v>1</v>
      </c>
      <c r="E38" s="84">
        <v>2</v>
      </c>
      <c r="F38" s="83">
        <v>1</v>
      </c>
      <c r="G38" s="84">
        <v>2</v>
      </c>
      <c r="H38" s="83">
        <v>1</v>
      </c>
      <c r="I38" s="82">
        <v>2</v>
      </c>
      <c r="J38" s="82">
        <v>2</v>
      </c>
      <c r="K38" s="84">
        <v>3</v>
      </c>
      <c r="L38" s="82">
        <v>2</v>
      </c>
      <c r="M38" s="83">
        <v>1</v>
      </c>
      <c r="N38" s="84">
        <v>3</v>
      </c>
      <c r="O38" s="83">
        <v>1</v>
      </c>
      <c r="P38" s="82">
        <v>3</v>
      </c>
      <c r="Q38" s="82">
        <v>2</v>
      </c>
      <c r="R38" s="82">
        <v>2</v>
      </c>
      <c r="S38" s="84">
        <v>1</v>
      </c>
      <c r="T38" s="83">
        <v>2</v>
      </c>
      <c r="U38" s="82">
        <v>3</v>
      </c>
      <c r="V38" s="84">
        <v>2</v>
      </c>
      <c r="W38" s="84">
        <v>2</v>
      </c>
      <c r="X38" s="83">
        <v>2</v>
      </c>
      <c r="Y38" s="83">
        <v>1</v>
      </c>
      <c r="Z38" s="83">
        <v>2</v>
      </c>
      <c r="AA38" s="84">
        <v>2</v>
      </c>
      <c r="AB38" s="84">
        <v>2</v>
      </c>
      <c r="AC38" s="84">
        <v>1</v>
      </c>
      <c r="AD38" s="82">
        <v>2</v>
      </c>
      <c r="AE38" s="84">
        <v>3</v>
      </c>
      <c r="AF38" s="83">
        <v>2</v>
      </c>
      <c r="AG38" s="83">
        <v>1</v>
      </c>
      <c r="AH38" s="82">
        <v>2</v>
      </c>
      <c r="AJ38" s="26">
        <f t="shared" si="2"/>
        <v>24</v>
      </c>
      <c r="AK38" s="43" t="str" cm="1">
        <f t="array" ref="AK38">_xlfn.IFS(AJ38&lt;=16,"очень низкий",AND(AJ38&gt;=17, AJ38&lt;=21),"низкий",AND(AJ38&gt;=22, AJ38&lt;=30),"средний",AJ38&gt;=31,"высокий")</f>
        <v>средний</v>
      </c>
      <c r="AL38" s="26">
        <f t="shared" si="0"/>
        <v>16</v>
      </c>
      <c r="AM38" s="43" t="str" cm="1">
        <f t="array" ref="AM38">_xlfn.IFS(AL38&lt;=13,"очень низкий",AND(AL38&gt;=14, AL38&lt;=18),"низкий",AND(AL38&gt;=19, AL38&lt;=28),"средний",AL38&gt;=29,"высокий")</f>
        <v>низкий</v>
      </c>
      <c r="AN38" s="26">
        <f t="shared" si="1"/>
        <v>25</v>
      </c>
      <c r="AO38" s="43" t="str" cm="1">
        <f t="array" ref="AO38">_xlfn.IFS(AN38&lt;=15,"очень низкий",AND(AN38&gt;=16, AN38&lt;=23),"низкий",AND(AN38&gt;=24, AN38&lt;=26),"средний",AN38&gt;=27,"высокий")</f>
        <v>средний</v>
      </c>
    </row>
    <row r="39" spans="1:41" x14ac:dyDescent="0.15">
      <c r="A39" s="30" t="s">
        <v>249</v>
      </c>
      <c r="B39" s="4">
        <v>3</v>
      </c>
      <c r="C39" s="6">
        <v>3</v>
      </c>
      <c r="D39" s="6">
        <v>3</v>
      </c>
      <c r="E39" s="40">
        <v>1</v>
      </c>
      <c r="F39" s="4">
        <v>3</v>
      </c>
      <c r="G39" s="40">
        <v>2</v>
      </c>
      <c r="H39" s="4">
        <v>2</v>
      </c>
      <c r="I39" s="6">
        <v>2</v>
      </c>
      <c r="J39" s="6">
        <v>2</v>
      </c>
      <c r="K39" s="40">
        <v>2</v>
      </c>
      <c r="L39" s="6">
        <v>3</v>
      </c>
      <c r="M39" s="4">
        <v>2</v>
      </c>
      <c r="N39" s="40">
        <v>2</v>
      </c>
      <c r="O39" s="4">
        <v>1</v>
      </c>
      <c r="P39" s="6">
        <v>3</v>
      </c>
      <c r="Q39" s="6">
        <v>2</v>
      </c>
      <c r="R39" s="6">
        <v>3</v>
      </c>
      <c r="S39" s="40">
        <v>1</v>
      </c>
      <c r="T39" s="4">
        <v>1</v>
      </c>
      <c r="U39" s="6">
        <v>3</v>
      </c>
      <c r="V39" s="40">
        <v>1</v>
      </c>
      <c r="W39" s="40">
        <v>1</v>
      </c>
      <c r="X39" s="4">
        <v>1</v>
      </c>
      <c r="Y39" s="4">
        <v>2</v>
      </c>
      <c r="Z39" s="4">
        <v>2</v>
      </c>
      <c r="AA39" s="40">
        <v>1</v>
      </c>
      <c r="AB39" s="40">
        <v>1</v>
      </c>
      <c r="AC39" s="40">
        <v>1</v>
      </c>
      <c r="AD39" s="6">
        <v>3</v>
      </c>
      <c r="AE39" s="40">
        <v>1</v>
      </c>
      <c r="AF39" s="4">
        <v>2</v>
      </c>
      <c r="AG39" s="4">
        <v>2</v>
      </c>
      <c r="AH39" s="6">
        <v>3</v>
      </c>
      <c r="AJ39" s="26">
        <f t="shared" si="2"/>
        <v>30</v>
      </c>
      <c r="AK39" s="43" t="str" cm="1">
        <f t="array" ref="AK39">_xlfn.IFS(AJ39&lt;=16,"очень низкий",AND(AJ39&gt;=17, AJ39&lt;=21),"низкий",AND(AJ39&gt;=22, AJ39&lt;=30),"средний",AJ39&gt;=31,"высокий")</f>
        <v>средний</v>
      </c>
      <c r="AL39" s="26">
        <f t="shared" si="0"/>
        <v>21</v>
      </c>
      <c r="AM39" s="43" t="str" cm="1">
        <f t="array" ref="AM39">_xlfn.IFS(AL39&lt;=13,"очень низкий",AND(AL39&gt;=14, AL39&lt;=18),"низкий",AND(AL39&gt;=19, AL39&lt;=28),"средний",AL39&gt;=29,"высокий")</f>
        <v>средний</v>
      </c>
      <c r="AN39" s="26">
        <f t="shared" si="1"/>
        <v>15</v>
      </c>
      <c r="AO39" s="43" t="str" cm="1">
        <f t="array" ref="AO39">_xlfn.IFS(AN39&lt;=15,"очень низкий",AND(AN39&gt;=16, AN39&lt;=23),"низкий",AND(AN39&gt;=24, AN39&lt;=26),"средний",AN39&gt;=27,"высокий")</f>
        <v>очень низкий</v>
      </c>
    </row>
    <row r="40" spans="1:41" x14ac:dyDescent="0.15">
      <c r="A40" s="30" t="s">
        <v>250</v>
      </c>
      <c r="B40" s="4">
        <v>2</v>
      </c>
      <c r="C40" s="6">
        <v>3</v>
      </c>
      <c r="D40" s="6">
        <v>3</v>
      </c>
      <c r="E40" s="40">
        <v>1</v>
      </c>
      <c r="F40" s="4">
        <v>1</v>
      </c>
      <c r="G40" s="40">
        <v>1</v>
      </c>
      <c r="H40" s="4">
        <v>1</v>
      </c>
      <c r="I40" s="6">
        <v>3</v>
      </c>
      <c r="J40" s="6">
        <v>3</v>
      </c>
      <c r="K40" s="40">
        <v>2</v>
      </c>
      <c r="L40" s="6">
        <v>3</v>
      </c>
      <c r="M40" s="4">
        <v>2</v>
      </c>
      <c r="N40" s="40">
        <v>3</v>
      </c>
      <c r="O40" s="4">
        <v>1</v>
      </c>
      <c r="P40" s="6">
        <v>3</v>
      </c>
      <c r="Q40" s="6">
        <v>2</v>
      </c>
      <c r="R40" s="6">
        <v>3</v>
      </c>
      <c r="S40" s="40">
        <v>2</v>
      </c>
      <c r="T40" s="4">
        <v>1</v>
      </c>
      <c r="U40" s="6">
        <v>3</v>
      </c>
      <c r="V40" s="40">
        <v>2</v>
      </c>
      <c r="W40" s="40">
        <v>1</v>
      </c>
      <c r="X40" s="4">
        <v>1</v>
      </c>
      <c r="Y40" s="4">
        <v>2</v>
      </c>
      <c r="Z40" s="4">
        <v>2</v>
      </c>
      <c r="AA40" s="40">
        <v>2</v>
      </c>
      <c r="AB40" s="40">
        <v>3</v>
      </c>
      <c r="AC40" s="40">
        <v>2</v>
      </c>
      <c r="AD40" s="6">
        <v>3</v>
      </c>
      <c r="AE40" s="40">
        <v>1</v>
      </c>
      <c r="AF40" s="4">
        <v>2</v>
      </c>
      <c r="AG40" s="4">
        <v>1</v>
      </c>
      <c r="AH40" s="6">
        <v>3</v>
      </c>
      <c r="AJ40" s="26">
        <f t="shared" si="2"/>
        <v>32</v>
      </c>
      <c r="AK40" s="43" t="str" cm="1">
        <f t="array" ref="AK40">_xlfn.IFS(AJ40&lt;=16,"очень низкий",AND(AJ40&gt;=17, AJ40&lt;=21),"низкий",AND(AJ40&gt;=22, AJ40&lt;=30),"средний",AJ40&gt;=31,"высокий")</f>
        <v>высокий</v>
      </c>
      <c r="AL40" s="26">
        <f t="shared" si="0"/>
        <v>16</v>
      </c>
      <c r="AM40" s="43" t="str" cm="1">
        <f t="array" ref="AM40">_xlfn.IFS(AL40&lt;=13,"очень низкий",AND(AL40&gt;=14, AL40&lt;=18),"низкий",AND(AL40&gt;=19, AL40&lt;=28),"средний",AL40&gt;=29,"высокий")</f>
        <v>низкий</v>
      </c>
      <c r="AN40" s="26">
        <f t="shared" si="1"/>
        <v>21</v>
      </c>
      <c r="AO40" s="43" t="str" cm="1">
        <f t="array" ref="AO40">_xlfn.IFS(AN40&lt;=15,"очень низкий",AND(AN40&gt;=16, AN40&lt;=23),"низкий",AND(AN40&gt;=24, AN40&lt;=26),"средний",AN40&gt;=27,"высокий")</f>
        <v>низкий</v>
      </c>
    </row>
    <row r="41" spans="1:41" x14ac:dyDescent="0.15">
      <c r="A41" s="30" t="s">
        <v>251</v>
      </c>
      <c r="B41" s="4">
        <v>2</v>
      </c>
      <c r="C41" s="6">
        <v>2</v>
      </c>
      <c r="D41" s="6">
        <v>3</v>
      </c>
      <c r="E41" s="40">
        <v>3</v>
      </c>
      <c r="F41" s="4">
        <v>3</v>
      </c>
      <c r="G41" s="40">
        <v>2</v>
      </c>
      <c r="H41" s="4">
        <v>2</v>
      </c>
      <c r="I41" s="6">
        <v>2</v>
      </c>
      <c r="J41" s="6">
        <v>2</v>
      </c>
      <c r="K41" s="40">
        <v>2</v>
      </c>
      <c r="L41" s="6">
        <v>2</v>
      </c>
      <c r="M41" s="4">
        <v>1</v>
      </c>
      <c r="N41" s="40">
        <v>3</v>
      </c>
      <c r="O41" s="4">
        <v>1</v>
      </c>
      <c r="P41" s="6">
        <v>3</v>
      </c>
      <c r="Q41" s="6">
        <v>3</v>
      </c>
      <c r="R41" s="6">
        <v>3</v>
      </c>
      <c r="S41" s="40">
        <v>1</v>
      </c>
      <c r="T41" s="4">
        <v>1</v>
      </c>
      <c r="U41" s="6">
        <v>1</v>
      </c>
      <c r="V41" s="40">
        <v>1</v>
      </c>
      <c r="W41" s="40">
        <v>1</v>
      </c>
      <c r="X41" s="4">
        <v>1</v>
      </c>
      <c r="Y41" s="4">
        <v>1</v>
      </c>
      <c r="Z41" s="4">
        <v>3</v>
      </c>
      <c r="AA41" s="40">
        <v>1</v>
      </c>
      <c r="AB41" s="40">
        <v>1</v>
      </c>
      <c r="AC41" s="40">
        <v>1</v>
      </c>
      <c r="AD41" s="6">
        <v>3</v>
      </c>
      <c r="AE41" s="40">
        <v>1</v>
      </c>
      <c r="AF41" s="4">
        <v>2</v>
      </c>
      <c r="AG41" s="4">
        <v>2</v>
      </c>
      <c r="AH41" s="6">
        <v>2</v>
      </c>
      <c r="AJ41" s="26">
        <f t="shared" si="2"/>
        <v>26</v>
      </c>
      <c r="AK41" s="43" t="str" cm="1">
        <f t="array" ref="AK41">_xlfn.IFS(AJ41&lt;=16,"очень низкий",AND(AJ41&gt;=17, AJ41&lt;=21),"низкий",AND(AJ41&gt;=22, AJ41&lt;=30),"средний",AJ41&gt;=31,"высокий")</f>
        <v>средний</v>
      </c>
      <c r="AL41" s="26">
        <f t="shared" si="0"/>
        <v>19</v>
      </c>
      <c r="AM41" s="43" t="str" cm="1">
        <f t="array" ref="AM41">_xlfn.IFS(AL41&lt;=13,"очень низкий",AND(AL41&gt;=14, AL41&lt;=18),"низкий",AND(AL41&gt;=19, AL41&lt;=28),"средний",AL41&gt;=29,"высокий")</f>
        <v>средний</v>
      </c>
      <c r="AN41" s="26">
        <f t="shared" si="1"/>
        <v>18</v>
      </c>
      <c r="AO41" s="43" t="str" cm="1">
        <f t="array" ref="AO41">_xlfn.IFS(AN41&lt;=15,"очень низкий",AND(AN41&gt;=16, AN41&lt;=23),"низкий",AND(AN41&gt;=24, AN41&lt;=26),"средний",AN41&gt;=27,"высокий")</f>
        <v>низкий</v>
      </c>
    </row>
    <row r="42" spans="1:41" x14ac:dyDescent="0.15">
      <c r="A42" s="30" t="s">
        <v>252</v>
      </c>
      <c r="B42" s="4">
        <v>1</v>
      </c>
      <c r="C42" s="6">
        <v>3</v>
      </c>
      <c r="D42" s="6">
        <v>3</v>
      </c>
      <c r="E42" s="40">
        <v>2</v>
      </c>
      <c r="F42" s="4">
        <v>2</v>
      </c>
      <c r="G42" s="40">
        <v>3</v>
      </c>
      <c r="H42" s="4">
        <v>2</v>
      </c>
      <c r="I42" s="6">
        <v>2</v>
      </c>
      <c r="J42" s="6">
        <v>3</v>
      </c>
      <c r="K42" s="40">
        <v>3</v>
      </c>
      <c r="L42" s="6">
        <v>3</v>
      </c>
      <c r="M42" s="4">
        <v>1</v>
      </c>
      <c r="N42" s="40">
        <v>3</v>
      </c>
      <c r="O42" s="4">
        <v>2</v>
      </c>
      <c r="P42" s="6">
        <v>3</v>
      </c>
      <c r="Q42" s="6">
        <v>3</v>
      </c>
      <c r="R42" s="6">
        <v>3</v>
      </c>
      <c r="S42" s="40">
        <v>2</v>
      </c>
      <c r="T42" s="4">
        <v>1</v>
      </c>
      <c r="U42" s="6">
        <v>3</v>
      </c>
      <c r="V42" s="40">
        <v>2</v>
      </c>
      <c r="W42" s="40">
        <v>3</v>
      </c>
      <c r="X42" s="4">
        <v>1</v>
      </c>
      <c r="Y42" s="4">
        <v>1</v>
      </c>
      <c r="Z42" s="4">
        <v>2</v>
      </c>
      <c r="AA42" s="40">
        <v>1</v>
      </c>
      <c r="AB42" s="40">
        <v>3</v>
      </c>
      <c r="AC42" s="40">
        <v>1</v>
      </c>
      <c r="AD42" s="6">
        <v>2</v>
      </c>
      <c r="AE42" s="40">
        <v>2</v>
      </c>
      <c r="AF42" s="4">
        <v>2</v>
      </c>
      <c r="AG42" s="4">
        <v>3</v>
      </c>
      <c r="AH42" s="6">
        <v>2</v>
      </c>
      <c r="AJ42" s="26">
        <f t="shared" si="2"/>
        <v>30</v>
      </c>
      <c r="AK42" s="43" t="str" cm="1">
        <f t="array" ref="AK42">_xlfn.IFS(AJ42&lt;=16,"очень низкий",AND(AJ42&gt;=17, AJ42&lt;=21),"низкий",AND(AJ42&gt;=22, AJ42&lt;=30),"средний",AJ42&gt;=31,"высокий")</f>
        <v>средний</v>
      </c>
      <c r="AL42" s="26">
        <f t="shared" si="0"/>
        <v>18</v>
      </c>
      <c r="AM42" s="43" t="str" cm="1">
        <f t="array" ref="AM42">_xlfn.IFS(AL42&lt;=13,"очень низкий",AND(AL42&gt;=14, AL42&lt;=18),"низкий",AND(AL42&gt;=19, AL42&lt;=28),"средний",AL42&gt;=29,"высокий")</f>
        <v>низкий</v>
      </c>
      <c r="AN42" s="26">
        <f t="shared" si="1"/>
        <v>28</v>
      </c>
      <c r="AO42" s="43" t="str" cm="1">
        <f t="array" ref="AO42">_xlfn.IFS(AN42&lt;=15,"очень низкий",AND(AN42&gt;=16, AN42&lt;=23),"низкий",AND(AN42&gt;=24, AN42&lt;=26),"средний",AN42&gt;=27,"высокий")</f>
        <v>высокий</v>
      </c>
    </row>
    <row r="43" spans="1:41" x14ac:dyDescent="0.15">
      <c r="A43" s="30" t="s">
        <v>253</v>
      </c>
      <c r="B43" s="3">
        <v>3</v>
      </c>
      <c r="C43" s="5">
        <v>3</v>
      </c>
      <c r="D43" s="5">
        <v>3</v>
      </c>
      <c r="E43" s="39">
        <v>1</v>
      </c>
      <c r="F43" s="3">
        <v>2</v>
      </c>
      <c r="G43" s="39">
        <v>3</v>
      </c>
      <c r="H43" s="3">
        <v>2</v>
      </c>
      <c r="I43" s="5">
        <v>2</v>
      </c>
      <c r="J43" s="5">
        <v>3</v>
      </c>
      <c r="K43" s="39">
        <v>1</v>
      </c>
      <c r="L43" s="5">
        <v>2</v>
      </c>
      <c r="M43" s="3">
        <v>1</v>
      </c>
      <c r="N43" s="39">
        <v>2</v>
      </c>
      <c r="O43" s="3">
        <v>2</v>
      </c>
      <c r="P43" s="5">
        <v>3</v>
      </c>
      <c r="Q43" s="5">
        <v>1</v>
      </c>
      <c r="R43" s="5">
        <v>3</v>
      </c>
      <c r="S43" s="39">
        <v>2</v>
      </c>
      <c r="T43" s="3">
        <v>1</v>
      </c>
      <c r="U43" s="5">
        <v>1</v>
      </c>
      <c r="V43" s="39">
        <v>2</v>
      </c>
      <c r="W43" s="39">
        <v>1</v>
      </c>
      <c r="X43" s="3">
        <v>1</v>
      </c>
      <c r="Y43" s="3">
        <v>1</v>
      </c>
      <c r="Z43" s="3">
        <v>2</v>
      </c>
      <c r="AA43" s="39">
        <v>1</v>
      </c>
      <c r="AB43" s="39">
        <v>2</v>
      </c>
      <c r="AC43" s="39">
        <v>1</v>
      </c>
      <c r="AD43" s="5">
        <v>2</v>
      </c>
      <c r="AE43" s="39">
        <v>2</v>
      </c>
      <c r="AF43" s="3">
        <v>1</v>
      </c>
      <c r="AG43" s="3">
        <v>1</v>
      </c>
      <c r="AH43" s="5">
        <v>2</v>
      </c>
      <c r="AJ43" s="26">
        <f t="shared" si="2"/>
        <v>25</v>
      </c>
      <c r="AK43" s="43" t="str" cm="1">
        <f t="array" ref="AK43">_xlfn.IFS(AJ43&lt;=16,"очень низкий",AND(AJ43&gt;=17, AJ43&lt;=21),"низкий",AND(AJ43&gt;=22, AJ43&lt;=30),"средний",AJ43&gt;=31,"высокий")</f>
        <v>средний</v>
      </c>
      <c r="AL43" s="26">
        <f t="shared" si="0"/>
        <v>17</v>
      </c>
      <c r="AM43" s="43" t="str" cm="1">
        <f t="array" ref="AM43">_xlfn.IFS(AL43&lt;=13,"очень низкий",AND(AL43&gt;=14, AL43&lt;=18),"низкий",AND(AL43&gt;=19, AL43&lt;=28),"средний",AL43&gt;=29,"высокий")</f>
        <v>низкий</v>
      </c>
      <c r="AN43" s="26">
        <f t="shared" si="1"/>
        <v>19</v>
      </c>
      <c r="AO43" s="43" t="str" cm="1">
        <f t="array" ref="AO43">_xlfn.IFS(AN43&lt;=15,"очень низкий",AND(AN43&gt;=16, AN43&lt;=23),"низкий",AND(AN43&gt;=24, AN43&lt;=26),"средний",AN43&gt;=27,"высокий")</f>
        <v>низкий</v>
      </c>
    </row>
    <row r="44" spans="1:41" x14ac:dyDescent="0.15">
      <c r="A44" s="30" t="s">
        <v>254</v>
      </c>
      <c r="B44" s="4">
        <v>2</v>
      </c>
      <c r="C44" s="6">
        <v>3</v>
      </c>
      <c r="D44" s="6">
        <v>3</v>
      </c>
      <c r="E44" s="40">
        <v>2</v>
      </c>
      <c r="F44" s="4">
        <v>2</v>
      </c>
      <c r="G44" s="40">
        <v>1</v>
      </c>
      <c r="H44" s="4">
        <v>2</v>
      </c>
      <c r="I44" s="6">
        <v>2</v>
      </c>
      <c r="J44" s="6">
        <v>2</v>
      </c>
      <c r="K44" s="40">
        <v>2</v>
      </c>
      <c r="L44" s="6">
        <v>2</v>
      </c>
      <c r="M44" s="4">
        <v>2</v>
      </c>
      <c r="N44" s="40">
        <v>1</v>
      </c>
      <c r="O44" s="4">
        <v>1</v>
      </c>
      <c r="P44" s="6">
        <v>2</v>
      </c>
      <c r="Q44" s="6">
        <v>2</v>
      </c>
      <c r="R44" s="6">
        <v>2</v>
      </c>
      <c r="S44" s="40">
        <v>2</v>
      </c>
      <c r="T44" s="4">
        <v>2</v>
      </c>
      <c r="U44" s="6">
        <v>2</v>
      </c>
      <c r="V44" s="40">
        <v>1</v>
      </c>
      <c r="W44" s="40">
        <v>2</v>
      </c>
      <c r="X44" s="4">
        <v>1</v>
      </c>
      <c r="Y44" s="4">
        <v>1</v>
      </c>
      <c r="Z44" s="4">
        <v>2</v>
      </c>
      <c r="AA44" s="40">
        <v>2</v>
      </c>
      <c r="AB44" s="40">
        <v>1</v>
      </c>
      <c r="AC44" s="40">
        <v>1</v>
      </c>
      <c r="AD44" s="6">
        <v>2</v>
      </c>
      <c r="AE44" s="40">
        <v>1</v>
      </c>
      <c r="AF44" s="4">
        <v>1</v>
      </c>
      <c r="AG44" s="4">
        <v>2</v>
      </c>
      <c r="AH44" s="6">
        <v>2</v>
      </c>
      <c r="AJ44" s="26">
        <f t="shared" si="2"/>
        <v>24</v>
      </c>
      <c r="AK44" s="43" t="str" cm="1">
        <f t="array" ref="AK44">_xlfn.IFS(AJ44&lt;=16,"очень низкий",AND(AJ44&gt;=17, AJ44&lt;=21),"низкий",AND(AJ44&gt;=22, AJ44&lt;=30),"средний",AJ44&gt;=31,"высокий")</f>
        <v>средний</v>
      </c>
      <c r="AL44" s="26">
        <f t="shared" si="0"/>
        <v>18</v>
      </c>
      <c r="AM44" s="43" t="str" cm="1">
        <f t="array" ref="AM44">_xlfn.IFS(AL44&lt;=13,"очень низкий",AND(AL44&gt;=14, AL44&lt;=18),"низкий",AND(AL44&gt;=19, AL44&lt;=28),"средний",AL44&gt;=29,"высокий")</f>
        <v>низкий</v>
      </c>
      <c r="AN44" s="26">
        <f t="shared" si="1"/>
        <v>18</v>
      </c>
      <c r="AO44" s="43" t="str" cm="1">
        <f t="array" ref="AO44">_xlfn.IFS(AN44&lt;=15,"очень низкий",AND(AN44&gt;=16, AN44&lt;=23),"низкий",AND(AN44&gt;=24, AN44&lt;=26),"средний",AN44&gt;=27,"высокий")</f>
        <v>низкий</v>
      </c>
    </row>
    <row r="45" spans="1:41" x14ac:dyDescent="0.15">
      <c r="A45" s="30" t="s">
        <v>255</v>
      </c>
      <c r="B45" s="4">
        <v>2</v>
      </c>
      <c r="C45" s="6">
        <v>2</v>
      </c>
      <c r="D45" s="6">
        <v>1</v>
      </c>
      <c r="E45" s="40">
        <v>3</v>
      </c>
      <c r="F45" s="4">
        <v>2</v>
      </c>
      <c r="G45" s="40">
        <v>3</v>
      </c>
      <c r="H45" s="4">
        <v>1</v>
      </c>
      <c r="I45" s="6">
        <v>2</v>
      </c>
      <c r="J45" s="6">
        <v>1</v>
      </c>
      <c r="K45" s="40">
        <v>3</v>
      </c>
      <c r="L45" s="6">
        <v>2</v>
      </c>
      <c r="M45" s="4">
        <v>1</v>
      </c>
      <c r="N45" s="40">
        <v>2</v>
      </c>
      <c r="O45" s="4">
        <v>1</v>
      </c>
      <c r="P45" s="6">
        <v>2</v>
      </c>
      <c r="Q45" s="6">
        <v>1</v>
      </c>
      <c r="R45" s="6">
        <v>1</v>
      </c>
      <c r="S45" s="40">
        <v>1</v>
      </c>
      <c r="T45" s="4">
        <v>1</v>
      </c>
      <c r="U45" s="6">
        <v>2</v>
      </c>
      <c r="V45" s="40">
        <v>1</v>
      </c>
      <c r="W45" s="40">
        <v>3</v>
      </c>
      <c r="X45" s="4">
        <v>1</v>
      </c>
      <c r="Y45" s="4">
        <v>1</v>
      </c>
      <c r="Z45" s="4">
        <v>2</v>
      </c>
      <c r="AA45" s="40">
        <v>2</v>
      </c>
      <c r="AB45" s="40">
        <v>3</v>
      </c>
      <c r="AC45" s="40">
        <v>3</v>
      </c>
      <c r="AD45" s="6">
        <v>2</v>
      </c>
      <c r="AE45" s="40">
        <v>3</v>
      </c>
      <c r="AF45" s="4">
        <v>2</v>
      </c>
      <c r="AG45" s="4">
        <v>2</v>
      </c>
      <c r="AH45" s="6">
        <v>2</v>
      </c>
      <c r="AJ45" s="26">
        <f t="shared" si="2"/>
        <v>18</v>
      </c>
      <c r="AK45" s="43" t="str" cm="1">
        <f t="array" ref="AK45">_xlfn.IFS(AJ45&lt;=16,"очень низкий",AND(AJ45&gt;=17, AJ45&lt;=21),"низкий",AND(AJ45&gt;=22, AJ45&lt;=30),"средний",AJ45&gt;=31,"высокий")</f>
        <v>низкий</v>
      </c>
      <c r="AL45" s="26">
        <f t="shared" si="0"/>
        <v>16</v>
      </c>
      <c r="AM45" s="43" t="str" cm="1">
        <f t="array" ref="AM45">_xlfn.IFS(AL45&lt;=13,"очень низкий",AND(AL45&gt;=14, AL45&lt;=18),"низкий",AND(AL45&gt;=19, AL45&lt;=28),"средний",AL45&gt;=29,"высокий")</f>
        <v>низкий</v>
      </c>
      <c r="AN45" s="26">
        <f t="shared" si="1"/>
        <v>30</v>
      </c>
      <c r="AO45" s="43" t="str" cm="1">
        <f t="array" ref="AO45">_xlfn.IFS(AN45&lt;=15,"очень низкий",AND(AN45&gt;=16, AN45&lt;=23),"низкий",AND(AN45&gt;=24, AN45&lt;=26),"средний",AN45&gt;=27,"высокий")</f>
        <v>высокий</v>
      </c>
    </row>
    <row r="46" spans="1:41" x14ac:dyDescent="0.15">
      <c r="A46" s="30" t="s">
        <v>256</v>
      </c>
      <c r="B46" s="3">
        <v>3</v>
      </c>
      <c r="C46" s="5">
        <v>3</v>
      </c>
      <c r="D46" s="5">
        <v>3</v>
      </c>
      <c r="E46" s="39">
        <v>2</v>
      </c>
      <c r="F46" s="3">
        <v>3</v>
      </c>
      <c r="G46" s="39">
        <v>2</v>
      </c>
      <c r="H46" s="3">
        <v>2</v>
      </c>
      <c r="I46" s="5">
        <v>2</v>
      </c>
      <c r="J46" s="5">
        <v>1</v>
      </c>
      <c r="K46" s="39">
        <v>1</v>
      </c>
      <c r="L46" s="5">
        <v>1</v>
      </c>
      <c r="M46" s="3">
        <v>3</v>
      </c>
      <c r="N46" s="39">
        <v>3</v>
      </c>
      <c r="O46" s="3">
        <v>2</v>
      </c>
      <c r="P46" s="5">
        <v>2</v>
      </c>
      <c r="Q46" s="5">
        <v>1</v>
      </c>
      <c r="R46" s="5">
        <v>3</v>
      </c>
      <c r="S46" s="39">
        <v>1</v>
      </c>
      <c r="T46" s="3">
        <v>3</v>
      </c>
      <c r="U46" s="5">
        <v>2</v>
      </c>
      <c r="V46" s="39">
        <v>2</v>
      </c>
      <c r="W46" s="39">
        <v>1</v>
      </c>
      <c r="X46" s="3">
        <v>3</v>
      </c>
      <c r="Y46" s="3">
        <v>3</v>
      </c>
      <c r="Z46" s="3">
        <v>3</v>
      </c>
      <c r="AA46" s="39">
        <v>1</v>
      </c>
      <c r="AB46" s="39">
        <v>2</v>
      </c>
      <c r="AC46" s="39">
        <v>2</v>
      </c>
      <c r="AD46" s="5">
        <v>3</v>
      </c>
      <c r="AE46" s="39">
        <v>2</v>
      </c>
      <c r="AF46" s="3">
        <v>3</v>
      </c>
      <c r="AG46" s="3">
        <v>3</v>
      </c>
      <c r="AH46" s="5">
        <v>2</v>
      </c>
      <c r="AJ46" s="26">
        <f t="shared" si="2"/>
        <v>23</v>
      </c>
      <c r="AK46" s="43" t="str" cm="1">
        <f t="array" ref="AK46">_xlfn.IFS(AJ46&lt;=16,"очень низкий",AND(AJ46&gt;=17, AJ46&lt;=21),"низкий",AND(AJ46&gt;=22, AJ46&lt;=30),"средний",AJ46&gt;=31,"высокий")</f>
        <v>средний</v>
      </c>
      <c r="AL46" s="26">
        <f t="shared" si="0"/>
        <v>31</v>
      </c>
      <c r="AM46" s="43" t="str" cm="1">
        <f t="array" ref="AM46">_xlfn.IFS(AL46&lt;=13,"очень низкий",AND(AL46&gt;=14, AL46&lt;=18),"низкий",AND(AL46&gt;=19, AL46&lt;=28),"средний",AL46&gt;=29,"высокий")</f>
        <v>высокий</v>
      </c>
      <c r="AN46" s="26">
        <f t="shared" si="1"/>
        <v>20</v>
      </c>
      <c r="AO46" s="43" t="str" cm="1">
        <f t="array" ref="AO46">_xlfn.IFS(AN46&lt;=15,"очень низкий",AND(AN46&gt;=16, AN46&lt;=23),"низкий",AND(AN46&gt;=24, AN46&lt;=26),"средний",AN46&gt;=27,"высокий")</f>
        <v>низкий</v>
      </c>
    </row>
    <row r="47" spans="1:41" x14ac:dyDescent="0.15">
      <c r="A47" s="30" t="s">
        <v>257</v>
      </c>
      <c r="B47" s="3">
        <v>3</v>
      </c>
      <c r="C47" s="5">
        <v>3</v>
      </c>
      <c r="D47" s="5">
        <v>3</v>
      </c>
      <c r="E47" s="39">
        <v>3</v>
      </c>
      <c r="F47" s="3">
        <v>3</v>
      </c>
      <c r="G47" s="39">
        <v>2</v>
      </c>
      <c r="H47" s="3">
        <v>3</v>
      </c>
      <c r="I47" s="5">
        <v>2</v>
      </c>
      <c r="J47" s="5">
        <v>2</v>
      </c>
      <c r="K47" s="39">
        <v>3</v>
      </c>
      <c r="L47" s="5">
        <v>2</v>
      </c>
      <c r="M47" s="3">
        <v>2</v>
      </c>
      <c r="N47" s="39">
        <v>2</v>
      </c>
      <c r="O47" s="3">
        <v>2</v>
      </c>
      <c r="P47" s="5">
        <v>2</v>
      </c>
      <c r="Q47" s="5">
        <v>3</v>
      </c>
      <c r="R47" s="5">
        <v>3</v>
      </c>
      <c r="S47" s="39">
        <v>1</v>
      </c>
      <c r="T47" s="3">
        <v>3</v>
      </c>
      <c r="U47" s="5">
        <v>2</v>
      </c>
      <c r="V47" s="39">
        <v>2</v>
      </c>
      <c r="W47" s="39">
        <v>2</v>
      </c>
      <c r="X47" s="3">
        <v>1</v>
      </c>
      <c r="Y47" s="3">
        <v>1</v>
      </c>
      <c r="Z47" s="3">
        <v>2</v>
      </c>
      <c r="AA47" s="39">
        <v>2</v>
      </c>
      <c r="AB47" s="39">
        <v>3</v>
      </c>
      <c r="AC47" s="39">
        <v>1</v>
      </c>
      <c r="AD47" s="5">
        <v>2</v>
      </c>
      <c r="AE47" s="39">
        <v>1</v>
      </c>
      <c r="AF47" s="3">
        <v>3</v>
      </c>
      <c r="AG47" s="3">
        <v>2</v>
      </c>
      <c r="AH47" s="5">
        <v>2</v>
      </c>
      <c r="AJ47" s="26">
        <f t="shared" si="2"/>
        <v>26</v>
      </c>
      <c r="AK47" s="43" t="str" cm="1">
        <f t="array" ref="AK47">_xlfn.IFS(AJ47&lt;=16,"очень низкий",AND(AJ47&gt;=17, AJ47&lt;=21),"низкий",AND(AJ47&gt;=22, AJ47&lt;=30),"средний",AJ47&gt;=31,"высокий")</f>
        <v>средний</v>
      </c>
      <c r="AL47" s="26">
        <f t="shared" si="0"/>
        <v>25</v>
      </c>
      <c r="AM47" s="43" t="str" cm="1">
        <f t="array" ref="AM47">_xlfn.IFS(AL47&lt;=13,"очень низкий",AND(AL47&gt;=14, AL47&lt;=18),"низкий",AND(AL47&gt;=19, AL47&lt;=28),"средний",AL47&gt;=29,"высокий")</f>
        <v>средний</v>
      </c>
      <c r="AN47" s="26">
        <f t="shared" si="1"/>
        <v>24</v>
      </c>
      <c r="AO47" s="43" t="str" cm="1">
        <f t="array" ref="AO47">_xlfn.IFS(AN47&lt;=15,"очень низкий",AND(AN47&gt;=16, AN47&lt;=23),"низкий",AND(AN47&gt;=24, AN47&lt;=26),"средний",AN47&gt;=27,"высокий")</f>
        <v>средний</v>
      </c>
    </row>
    <row r="48" spans="1:41" x14ac:dyDescent="0.15">
      <c r="A48" s="30" t="s">
        <v>258</v>
      </c>
      <c r="B48" s="3">
        <v>2</v>
      </c>
      <c r="C48" s="5">
        <v>2</v>
      </c>
      <c r="D48" s="5">
        <v>2</v>
      </c>
      <c r="E48" s="39">
        <v>2</v>
      </c>
      <c r="F48" s="3">
        <v>1</v>
      </c>
      <c r="G48" s="39">
        <v>2</v>
      </c>
      <c r="H48" s="3">
        <v>2</v>
      </c>
      <c r="I48" s="5">
        <v>2</v>
      </c>
      <c r="J48" s="5">
        <v>2</v>
      </c>
      <c r="K48" s="39">
        <v>3</v>
      </c>
      <c r="L48" s="5">
        <v>2</v>
      </c>
      <c r="M48" s="3">
        <v>2</v>
      </c>
      <c r="N48" s="39">
        <v>2</v>
      </c>
      <c r="O48" s="3">
        <v>2</v>
      </c>
      <c r="P48" s="5">
        <v>2</v>
      </c>
      <c r="Q48" s="5">
        <v>2</v>
      </c>
      <c r="R48" s="5">
        <v>2</v>
      </c>
      <c r="S48" s="39">
        <v>1</v>
      </c>
      <c r="T48" s="3">
        <v>2</v>
      </c>
      <c r="U48" s="5">
        <v>2</v>
      </c>
      <c r="V48" s="39">
        <v>1</v>
      </c>
      <c r="W48" s="39">
        <v>2</v>
      </c>
      <c r="X48" s="3">
        <v>2</v>
      </c>
      <c r="Y48" s="3">
        <v>2</v>
      </c>
      <c r="Z48" s="3">
        <v>1</v>
      </c>
      <c r="AA48" s="39">
        <v>1</v>
      </c>
      <c r="AB48" s="39">
        <v>3</v>
      </c>
      <c r="AC48" s="39">
        <v>3</v>
      </c>
      <c r="AD48" s="5">
        <v>2</v>
      </c>
      <c r="AE48" s="39">
        <v>1</v>
      </c>
      <c r="AF48" s="3">
        <v>1</v>
      </c>
      <c r="AG48" s="3">
        <v>2</v>
      </c>
      <c r="AH48" s="5">
        <v>2</v>
      </c>
      <c r="AJ48" s="26">
        <f t="shared" si="2"/>
        <v>22</v>
      </c>
      <c r="AK48" s="43" t="str" cm="1">
        <f t="array" ref="AK48">_xlfn.IFS(AJ48&lt;=16,"очень низкий",AND(AJ48&gt;=17, AJ48&lt;=21),"низкий",AND(AJ48&gt;=22, AJ48&lt;=30),"средний",AJ48&gt;=31,"высокий")</f>
        <v>средний</v>
      </c>
      <c r="AL48" s="26">
        <f t="shared" si="0"/>
        <v>19</v>
      </c>
      <c r="AM48" s="43" t="str" cm="1">
        <f t="array" ref="AM48">_xlfn.IFS(AL48&lt;=13,"очень низкий",AND(AL48&gt;=14, AL48&lt;=18),"низкий",AND(AL48&gt;=19, AL48&lt;=28),"средний",AL48&gt;=29,"высокий")</f>
        <v>средний</v>
      </c>
      <c r="AN48" s="26">
        <f t="shared" si="1"/>
        <v>23</v>
      </c>
      <c r="AO48" s="43" t="str" cm="1">
        <f t="array" ref="AO48">_xlfn.IFS(AN48&lt;=15,"очень низкий",AND(AN48&gt;=16, AN48&lt;=23),"низкий",AND(AN48&gt;=24, AN48&lt;=26),"средний",AN48&gt;=27,"высокий")</f>
        <v>низкий</v>
      </c>
    </row>
    <row r="49" spans="1:41" x14ac:dyDescent="0.15">
      <c r="A49" s="30" t="s">
        <v>259</v>
      </c>
      <c r="B49" s="3">
        <v>3</v>
      </c>
      <c r="C49" s="5">
        <v>3</v>
      </c>
      <c r="D49" s="5">
        <v>3</v>
      </c>
      <c r="E49" s="39">
        <v>1</v>
      </c>
      <c r="F49" s="3">
        <v>3</v>
      </c>
      <c r="G49" s="39">
        <v>3</v>
      </c>
      <c r="H49" s="3">
        <v>3</v>
      </c>
      <c r="I49" s="5">
        <v>3</v>
      </c>
      <c r="J49" s="5">
        <v>3</v>
      </c>
      <c r="K49" s="39">
        <v>1</v>
      </c>
      <c r="L49" s="5">
        <v>3</v>
      </c>
      <c r="M49" s="3">
        <v>1</v>
      </c>
      <c r="N49" s="39">
        <v>2</v>
      </c>
      <c r="O49" s="3">
        <v>3</v>
      </c>
      <c r="P49" s="5">
        <v>3</v>
      </c>
      <c r="Q49" s="5">
        <v>3</v>
      </c>
      <c r="R49" s="5">
        <v>3</v>
      </c>
      <c r="S49" s="39">
        <v>1</v>
      </c>
      <c r="T49" s="3">
        <v>3</v>
      </c>
      <c r="U49" s="5">
        <v>3</v>
      </c>
      <c r="V49" s="39">
        <v>1</v>
      </c>
      <c r="W49" s="39">
        <v>3</v>
      </c>
      <c r="X49" s="3">
        <v>3</v>
      </c>
      <c r="Y49" s="3">
        <v>1</v>
      </c>
      <c r="Z49" s="3">
        <v>2</v>
      </c>
      <c r="AA49" s="39">
        <v>1</v>
      </c>
      <c r="AB49" s="39">
        <v>1</v>
      </c>
      <c r="AC49" s="39">
        <v>1</v>
      </c>
      <c r="AD49" s="5">
        <v>3</v>
      </c>
      <c r="AE49" s="39">
        <v>3</v>
      </c>
      <c r="AF49" s="3">
        <v>3</v>
      </c>
      <c r="AG49" s="3">
        <v>3</v>
      </c>
      <c r="AH49" s="5">
        <v>3</v>
      </c>
      <c r="AJ49" s="26">
        <f t="shared" si="2"/>
        <v>33</v>
      </c>
      <c r="AK49" s="43" t="str" cm="1">
        <f t="array" ref="AK49">_xlfn.IFS(AJ49&lt;=16,"очень низкий",AND(AJ49&gt;=17, AJ49&lt;=21),"низкий",AND(AJ49&gt;=22, AJ49&lt;=30),"средний",AJ49&gt;=31,"высокий")</f>
        <v>высокий</v>
      </c>
      <c r="AL49" s="26">
        <f t="shared" si="0"/>
        <v>28</v>
      </c>
      <c r="AM49" s="43" t="str" cm="1">
        <f t="array" ref="AM49">_xlfn.IFS(AL49&lt;=13,"очень низкий",AND(AL49&gt;=14, AL49&lt;=18),"низкий",AND(AL49&gt;=19, AL49&lt;=28),"средний",AL49&gt;=29,"высокий")</f>
        <v>средний</v>
      </c>
      <c r="AN49" s="26">
        <f t="shared" si="1"/>
        <v>21</v>
      </c>
      <c r="AO49" s="43" t="str" cm="1">
        <f t="array" ref="AO49">_xlfn.IFS(AN49&lt;=15,"очень низкий",AND(AN49&gt;=16, AN49&lt;=23),"низкий",AND(AN49&gt;=24, AN49&lt;=26),"средний",AN49&gt;=27,"высокий")</f>
        <v>низкий</v>
      </c>
    </row>
    <row r="50" spans="1:41" x14ac:dyDescent="0.15">
      <c r="A50" s="30" t="s">
        <v>260</v>
      </c>
      <c r="B50" s="4">
        <v>2</v>
      </c>
      <c r="C50" s="6">
        <v>2</v>
      </c>
      <c r="D50" s="6">
        <v>2</v>
      </c>
      <c r="E50" s="40">
        <v>2</v>
      </c>
      <c r="F50" s="4">
        <v>3</v>
      </c>
      <c r="G50" s="40">
        <v>1</v>
      </c>
      <c r="H50" s="4">
        <v>2</v>
      </c>
      <c r="I50" s="6">
        <v>2</v>
      </c>
      <c r="J50" s="6">
        <v>2</v>
      </c>
      <c r="K50" s="40">
        <v>1</v>
      </c>
      <c r="L50" s="6">
        <v>2</v>
      </c>
      <c r="M50" s="4">
        <v>1</v>
      </c>
      <c r="N50" s="40">
        <v>1</v>
      </c>
      <c r="O50" s="4">
        <v>1</v>
      </c>
      <c r="P50" s="6">
        <v>2</v>
      </c>
      <c r="Q50" s="6">
        <v>1</v>
      </c>
      <c r="R50" s="6">
        <v>2</v>
      </c>
      <c r="S50" s="40">
        <v>1</v>
      </c>
      <c r="T50" s="4">
        <v>1</v>
      </c>
      <c r="U50" s="6">
        <v>2</v>
      </c>
      <c r="V50" s="40">
        <v>1</v>
      </c>
      <c r="W50" s="40">
        <v>1</v>
      </c>
      <c r="X50" s="4">
        <v>2</v>
      </c>
      <c r="Y50" s="4">
        <v>2</v>
      </c>
      <c r="Z50" s="4">
        <v>2</v>
      </c>
      <c r="AA50" s="40">
        <v>1</v>
      </c>
      <c r="AB50" s="40">
        <v>1</v>
      </c>
      <c r="AC50" s="40">
        <v>1</v>
      </c>
      <c r="AD50" s="6">
        <v>3</v>
      </c>
      <c r="AE50" s="40">
        <v>1</v>
      </c>
      <c r="AF50" s="4">
        <v>1</v>
      </c>
      <c r="AG50" s="4">
        <v>2</v>
      </c>
      <c r="AH50" s="6">
        <v>2</v>
      </c>
      <c r="AJ50" s="26">
        <f t="shared" si="2"/>
        <v>22</v>
      </c>
      <c r="AK50" s="43" t="str" cm="1">
        <f t="array" ref="AK50">_xlfn.IFS(AJ50&lt;=16,"очень низкий",AND(AJ50&gt;=17, AJ50&lt;=21),"низкий",AND(AJ50&gt;=22, AJ50&lt;=30),"средний",AJ50&gt;=31,"высокий")</f>
        <v>средний</v>
      </c>
      <c r="AL50" s="26">
        <f t="shared" si="0"/>
        <v>19</v>
      </c>
      <c r="AM50" s="43" t="str" cm="1">
        <f t="array" ref="AM50">_xlfn.IFS(AL50&lt;=13,"очень низкий",AND(AL50&gt;=14, AL50&lt;=18),"низкий",AND(AL50&gt;=19, AL50&lt;=28),"средний",AL50&gt;=29,"высокий")</f>
        <v>средний</v>
      </c>
      <c r="AN50" s="26">
        <f t="shared" si="1"/>
        <v>13</v>
      </c>
      <c r="AO50" s="43" t="str" cm="1">
        <f t="array" ref="AO50">_xlfn.IFS(AN50&lt;=15,"очень низкий",AND(AN50&gt;=16, AN50&lt;=23),"низкий",AND(AN50&gt;=24, AN50&lt;=26),"средний",AN50&gt;=27,"высокий")</f>
        <v>очень низкий</v>
      </c>
    </row>
    <row r="51" spans="1:41" x14ac:dyDescent="0.15">
      <c r="A51" s="30" t="s">
        <v>261</v>
      </c>
      <c r="B51" s="4">
        <v>2</v>
      </c>
      <c r="C51" s="6">
        <v>2</v>
      </c>
      <c r="D51" s="6">
        <v>1</v>
      </c>
      <c r="E51" s="40">
        <v>3</v>
      </c>
      <c r="F51" s="4">
        <v>2</v>
      </c>
      <c r="G51" s="40">
        <v>3</v>
      </c>
      <c r="H51" s="4">
        <v>1</v>
      </c>
      <c r="I51" s="6">
        <v>2</v>
      </c>
      <c r="J51" s="6">
        <v>1</v>
      </c>
      <c r="K51" s="40">
        <v>3</v>
      </c>
      <c r="L51" s="6">
        <v>2</v>
      </c>
      <c r="M51" s="4">
        <v>1</v>
      </c>
      <c r="N51" s="40">
        <v>2</v>
      </c>
      <c r="O51" s="4">
        <v>1</v>
      </c>
      <c r="P51" s="6">
        <v>2</v>
      </c>
      <c r="Q51" s="6">
        <v>1</v>
      </c>
      <c r="R51" s="6">
        <v>1</v>
      </c>
      <c r="S51" s="40">
        <v>1</v>
      </c>
      <c r="T51" s="4">
        <v>1</v>
      </c>
      <c r="U51" s="6">
        <v>2</v>
      </c>
      <c r="V51" s="40">
        <v>1</v>
      </c>
      <c r="W51" s="40">
        <v>3</v>
      </c>
      <c r="X51" s="4">
        <v>1</v>
      </c>
      <c r="Y51" s="4">
        <v>1</v>
      </c>
      <c r="Z51" s="4">
        <v>2</v>
      </c>
      <c r="AA51" s="40">
        <v>2</v>
      </c>
      <c r="AB51" s="40">
        <v>3</v>
      </c>
      <c r="AC51" s="40">
        <v>3</v>
      </c>
      <c r="AD51" s="6">
        <v>2</v>
      </c>
      <c r="AE51" s="40">
        <v>3</v>
      </c>
      <c r="AF51" s="4">
        <v>2</v>
      </c>
      <c r="AG51" s="4">
        <v>2</v>
      </c>
      <c r="AH51" s="6">
        <v>2</v>
      </c>
      <c r="AJ51" s="26">
        <f t="shared" si="2"/>
        <v>18</v>
      </c>
      <c r="AK51" s="43" t="str" cm="1">
        <f t="array" ref="AK51">_xlfn.IFS(AJ51&lt;=16,"очень низкий",AND(AJ51&gt;=17, AJ51&lt;=21),"низкий",AND(AJ51&gt;=22, AJ51&lt;=30),"средний",AJ51&gt;=31,"высокий")</f>
        <v>низкий</v>
      </c>
      <c r="AL51" s="26">
        <f t="shared" si="0"/>
        <v>16</v>
      </c>
      <c r="AM51" s="43" t="str" cm="1">
        <f t="array" ref="AM51">_xlfn.IFS(AL51&lt;=13,"очень низкий",AND(AL51&gt;=14, AL51&lt;=18),"низкий",AND(AL51&gt;=19, AL51&lt;=28),"средний",AL51&gt;=29,"высокий")</f>
        <v>низкий</v>
      </c>
      <c r="AN51" s="26">
        <f t="shared" si="1"/>
        <v>30</v>
      </c>
      <c r="AO51" s="43" t="str" cm="1">
        <f t="array" ref="AO51">_xlfn.IFS(AN51&lt;=15,"очень низкий",AND(AN51&gt;=16, AN51&lt;=23),"низкий",AND(AN51&gt;=24, AN51&lt;=26),"средний",AN51&gt;=27,"высокий")</f>
        <v>высокий</v>
      </c>
    </row>
  </sheetData>
  <phoneticPr fontId="6" type="noConversion"/>
  <pageMargins left="0.7" right="0.7" top="0.75" bottom="0.75" header="0.3" footer="0.3"/>
  <pageSetup paperSize="9" orientation="portrait" horizontalDpi="0" verticalDpi="0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AB5B-3351-ED4D-A467-382681F99201}">
  <dimension ref="A1:Z51"/>
  <sheetViews>
    <sheetView topLeftCell="W1" workbookViewId="0">
      <selection activeCell="W58" sqref="W58"/>
    </sheetView>
  </sheetViews>
  <sheetFormatPr baseColWidth="10" defaultColWidth="12.6640625" defaultRowHeight="13" x14ac:dyDescent="0.15"/>
  <cols>
    <col min="1" max="1" width="15" customWidth="1"/>
    <col min="2" max="21" width="2.1640625" bestFit="1" customWidth="1"/>
    <col min="22" max="22" width="20.1640625" customWidth="1"/>
    <col min="23" max="23" width="50.1640625" style="26" customWidth="1"/>
    <col min="24" max="26" width="18.83203125" customWidth="1"/>
  </cols>
  <sheetData>
    <row r="1" spans="1:26" s="8" customFormat="1" x14ac:dyDescent="0.15">
      <c r="A1" t="s">
        <v>262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  <c r="M1" t="s">
        <v>74</v>
      </c>
      <c r="N1" t="s">
        <v>75</v>
      </c>
      <c r="O1" t="s">
        <v>76</v>
      </c>
      <c r="P1" t="s">
        <v>77</v>
      </c>
      <c r="Q1" t="s">
        <v>78</v>
      </c>
      <c r="R1" t="s">
        <v>79</v>
      </c>
      <c r="S1" t="s">
        <v>80</v>
      </c>
      <c r="T1" t="s">
        <v>81</v>
      </c>
      <c r="U1" t="s">
        <v>82</v>
      </c>
      <c r="V1" t="s">
        <v>303</v>
      </c>
      <c r="W1" t="s">
        <v>304</v>
      </c>
    </row>
    <row r="2" spans="1:26" x14ac:dyDescent="0.15">
      <c r="A2" t="s">
        <v>212</v>
      </c>
      <c r="B2" s="37">
        <v>7</v>
      </c>
      <c r="C2" s="37">
        <v>7</v>
      </c>
      <c r="D2" s="37">
        <v>7</v>
      </c>
      <c r="E2" s="37">
        <v>7</v>
      </c>
      <c r="F2" s="37">
        <v>5</v>
      </c>
      <c r="G2" s="37">
        <v>5</v>
      </c>
      <c r="H2" s="37">
        <v>7</v>
      </c>
      <c r="I2" s="37">
        <v>7</v>
      </c>
      <c r="J2" s="37">
        <v>7</v>
      </c>
      <c r="K2" s="37">
        <v>7</v>
      </c>
      <c r="L2" s="37">
        <v>7</v>
      </c>
      <c r="M2" s="37">
        <v>7</v>
      </c>
      <c r="N2" s="37">
        <v>7</v>
      </c>
      <c r="O2" s="37">
        <v>7</v>
      </c>
      <c r="P2" s="37">
        <v>7</v>
      </c>
      <c r="Q2" s="37">
        <v>6</v>
      </c>
      <c r="R2" s="37">
        <v>5</v>
      </c>
      <c r="S2" s="37">
        <v>7</v>
      </c>
      <c r="T2" s="37">
        <v>7</v>
      </c>
      <c r="U2" s="37">
        <v>7</v>
      </c>
      <c r="V2" s="26">
        <f t="shared" ref="V2:V33" si="0">SUM(B2:U2)</f>
        <v>133</v>
      </c>
      <c r="W2" s="26" t="str" cm="1">
        <f t="array" ref="W2">_xlfn.IFS(AND(V2&gt;=20, V2&lt;=60),"низкий",AND(V2&gt;=61, V2&lt;=100),"средний",AND(V2&gt;=101, V2&lt;=140),"высокий")</f>
        <v>высокий</v>
      </c>
    </row>
    <row r="3" spans="1:26" x14ac:dyDescent="0.15">
      <c r="A3" t="s">
        <v>213</v>
      </c>
      <c r="B3" s="37">
        <v>7</v>
      </c>
      <c r="C3" s="37">
        <v>5</v>
      </c>
      <c r="D3" s="37">
        <v>7</v>
      </c>
      <c r="E3" s="37">
        <v>5</v>
      </c>
      <c r="F3" s="37">
        <v>4</v>
      </c>
      <c r="G3" s="37">
        <v>7</v>
      </c>
      <c r="H3" s="37">
        <v>6</v>
      </c>
      <c r="I3" s="37">
        <v>6</v>
      </c>
      <c r="J3" s="37">
        <v>7</v>
      </c>
      <c r="K3" s="37">
        <v>2</v>
      </c>
      <c r="L3" s="37">
        <v>7</v>
      </c>
      <c r="M3" s="37">
        <v>3</v>
      </c>
      <c r="N3" s="37">
        <v>4</v>
      </c>
      <c r="O3" s="37">
        <v>5</v>
      </c>
      <c r="P3" s="37">
        <v>5</v>
      </c>
      <c r="Q3" s="37">
        <v>4</v>
      </c>
      <c r="R3" s="37">
        <v>1</v>
      </c>
      <c r="S3" s="37">
        <v>6</v>
      </c>
      <c r="T3" s="37">
        <v>5</v>
      </c>
      <c r="U3" s="37">
        <v>5</v>
      </c>
      <c r="V3" s="26">
        <f t="shared" si="0"/>
        <v>101</v>
      </c>
      <c r="W3" s="26" t="str" cm="1">
        <f t="array" ref="W3">_xlfn.IFS(AND(V3&gt;=20, V3&lt;=60),"низкий",AND(V3&gt;=61, V3&lt;=100),"средний",AND(V3&gt;=101, V3&lt;=140),"высокий")</f>
        <v>высокий</v>
      </c>
      <c r="Y3" s="69" t="s">
        <v>334</v>
      </c>
      <c r="Z3" s="69" t="s">
        <v>345</v>
      </c>
    </row>
    <row r="4" spans="1:26" x14ac:dyDescent="0.15">
      <c r="A4" t="s">
        <v>214</v>
      </c>
      <c r="B4" s="37">
        <v>3</v>
      </c>
      <c r="C4" s="37">
        <v>6</v>
      </c>
      <c r="D4" s="37">
        <v>4</v>
      </c>
      <c r="E4" s="37">
        <v>6</v>
      </c>
      <c r="F4" s="37">
        <v>3</v>
      </c>
      <c r="G4" s="37">
        <v>6</v>
      </c>
      <c r="H4" s="37">
        <v>3</v>
      </c>
      <c r="I4" s="37">
        <v>2</v>
      </c>
      <c r="J4" s="37">
        <v>2</v>
      </c>
      <c r="K4" s="37">
        <v>2</v>
      </c>
      <c r="L4" s="37">
        <v>5</v>
      </c>
      <c r="M4" s="37">
        <v>4</v>
      </c>
      <c r="N4" s="37">
        <v>7</v>
      </c>
      <c r="O4" s="37">
        <v>4</v>
      </c>
      <c r="P4" s="37">
        <v>7</v>
      </c>
      <c r="Q4" s="37">
        <v>6</v>
      </c>
      <c r="R4" s="37">
        <v>4</v>
      </c>
      <c r="S4" s="37">
        <v>7</v>
      </c>
      <c r="T4" s="37">
        <v>4</v>
      </c>
      <c r="U4" s="37">
        <v>7</v>
      </c>
      <c r="V4" s="26">
        <f t="shared" si="0"/>
        <v>92</v>
      </c>
      <c r="W4" s="26" t="str" cm="1">
        <f t="array" ref="W4">_xlfn.IFS(AND(V4&gt;=20, V4&lt;=60),"низкий",AND(V4&gt;=61, V4&lt;=100),"средний",AND(V4&gt;=101, V4&lt;=140),"высокий")</f>
        <v>средний</v>
      </c>
      <c r="X4" s="86" t="s">
        <v>209</v>
      </c>
      <c r="Y4" s="87">
        <f>Z4/50</f>
        <v>0</v>
      </c>
      <c r="Z4">
        <f>COUNTIF(W:W,"низкий")</f>
        <v>0</v>
      </c>
    </row>
    <row r="5" spans="1:26" x14ac:dyDescent="0.15">
      <c r="A5" t="s">
        <v>215</v>
      </c>
      <c r="B5" s="37">
        <v>7</v>
      </c>
      <c r="C5" s="37">
        <v>5</v>
      </c>
      <c r="D5" s="37">
        <v>2</v>
      </c>
      <c r="E5" s="37">
        <v>4</v>
      </c>
      <c r="F5" s="37">
        <v>5</v>
      </c>
      <c r="G5" s="37">
        <v>6</v>
      </c>
      <c r="H5" s="37">
        <v>4</v>
      </c>
      <c r="I5" s="37">
        <v>5</v>
      </c>
      <c r="J5" s="37">
        <v>3</v>
      </c>
      <c r="K5" s="37">
        <v>4</v>
      </c>
      <c r="L5" s="37">
        <v>5</v>
      </c>
      <c r="M5" s="37">
        <v>5</v>
      </c>
      <c r="N5" s="37">
        <v>6</v>
      </c>
      <c r="O5" s="37">
        <v>7</v>
      </c>
      <c r="P5" s="37">
        <v>5</v>
      </c>
      <c r="Q5" s="37">
        <v>5</v>
      </c>
      <c r="R5" s="37">
        <v>4</v>
      </c>
      <c r="S5" s="37">
        <v>5</v>
      </c>
      <c r="T5" s="37">
        <v>4</v>
      </c>
      <c r="U5" s="37">
        <v>3</v>
      </c>
      <c r="V5" s="26">
        <f t="shared" si="0"/>
        <v>94</v>
      </c>
      <c r="W5" s="26" t="str" cm="1">
        <f t="array" ref="W5">_xlfn.IFS(AND(V5&gt;=20, V5&lt;=60),"низкий",AND(V5&gt;=61, V5&lt;=100),"средний",AND(V5&gt;=101, V5&lt;=140),"высокий")</f>
        <v>средний</v>
      </c>
      <c r="X5" s="86" t="s">
        <v>210</v>
      </c>
      <c r="Y5" s="87">
        <f>Z5/50</f>
        <v>0.44</v>
      </c>
      <c r="Z5">
        <f>COUNTIF(W:W,"средний")</f>
        <v>22</v>
      </c>
    </row>
    <row r="6" spans="1:26" x14ac:dyDescent="0.15">
      <c r="A6" t="s">
        <v>216</v>
      </c>
      <c r="B6" s="37">
        <v>6</v>
      </c>
      <c r="C6" s="37">
        <v>6</v>
      </c>
      <c r="D6" s="37">
        <v>5</v>
      </c>
      <c r="E6" s="37">
        <v>5</v>
      </c>
      <c r="F6" s="37">
        <v>4</v>
      </c>
      <c r="G6" s="37">
        <v>5</v>
      </c>
      <c r="H6" s="37">
        <v>6</v>
      </c>
      <c r="I6" s="37">
        <v>6</v>
      </c>
      <c r="J6" s="37">
        <v>4</v>
      </c>
      <c r="K6" s="37">
        <v>6</v>
      </c>
      <c r="L6" s="37">
        <v>6</v>
      </c>
      <c r="M6" s="37">
        <v>7</v>
      </c>
      <c r="N6" s="37">
        <v>7</v>
      </c>
      <c r="O6" s="37">
        <v>5</v>
      </c>
      <c r="P6" s="37">
        <v>5</v>
      </c>
      <c r="Q6" s="37">
        <v>6</v>
      </c>
      <c r="R6" s="37">
        <v>6</v>
      </c>
      <c r="S6" s="37">
        <v>5</v>
      </c>
      <c r="T6" s="37">
        <v>5</v>
      </c>
      <c r="U6" s="37">
        <v>6</v>
      </c>
      <c r="V6" s="26">
        <f t="shared" si="0"/>
        <v>111</v>
      </c>
      <c r="W6" s="26" t="str" cm="1">
        <f t="array" ref="W6">_xlfn.IFS(AND(V6&gt;=20, V6&lt;=60),"низкий",AND(V6&gt;=61, V6&lt;=100),"средний",AND(V6&gt;=101, V6&lt;=140),"высокий")</f>
        <v>высокий</v>
      </c>
      <c r="X6" s="86" t="s">
        <v>302</v>
      </c>
      <c r="Y6" s="87">
        <f>Z6/50</f>
        <v>0.56000000000000005</v>
      </c>
      <c r="Z6">
        <f>COUNTIF(W:W,"высокий")</f>
        <v>28</v>
      </c>
    </row>
    <row r="7" spans="1:26" x14ac:dyDescent="0.15">
      <c r="A7" t="s">
        <v>217</v>
      </c>
      <c r="B7" s="37">
        <v>7</v>
      </c>
      <c r="C7" s="37">
        <v>7</v>
      </c>
      <c r="D7" s="37">
        <v>5</v>
      </c>
      <c r="E7" s="37">
        <v>6</v>
      </c>
      <c r="F7" s="37">
        <v>7</v>
      </c>
      <c r="G7" s="37">
        <v>7</v>
      </c>
      <c r="H7" s="37">
        <v>7</v>
      </c>
      <c r="I7" s="37">
        <v>6</v>
      </c>
      <c r="J7" s="37">
        <v>5</v>
      </c>
      <c r="K7" s="37">
        <v>7</v>
      </c>
      <c r="L7" s="37">
        <v>7</v>
      </c>
      <c r="M7" s="37">
        <v>7</v>
      </c>
      <c r="N7" s="37">
        <v>7</v>
      </c>
      <c r="O7" s="37">
        <v>6</v>
      </c>
      <c r="P7" s="37">
        <v>7</v>
      </c>
      <c r="Q7" s="37">
        <v>5</v>
      </c>
      <c r="R7" s="37">
        <v>5</v>
      </c>
      <c r="S7" s="37">
        <v>5</v>
      </c>
      <c r="T7" s="37">
        <v>5</v>
      </c>
      <c r="U7" s="37">
        <v>7</v>
      </c>
      <c r="V7" s="26">
        <f t="shared" si="0"/>
        <v>125</v>
      </c>
      <c r="W7" s="26" t="str" cm="1">
        <f t="array" ref="W7">_xlfn.IFS(AND(V7&gt;=20, V7&lt;=60),"низкий",AND(V7&gt;=61, V7&lt;=100),"средний",AND(V7&gt;=101, V7&lt;=140),"высокий")</f>
        <v>высокий</v>
      </c>
    </row>
    <row r="8" spans="1:26" x14ac:dyDescent="0.15">
      <c r="A8" t="s">
        <v>218</v>
      </c>
      <c r="B8" s="37">
        <v>6</v>
      </c>
      <c r="C8" s="37">
        <v>6</v>
      </c>
      <c r="D8" s="37">
        <v>5</v>
      </c>
      <c r="E8" s="37">
        <v>6</v>
      </c>
      <c r="F8" s="37">
        <v>6</v>
      </c>
      <c r="G8" s="37">
        <v>6</v>
      </c>
      <c r="H8" s="37">
        <v>6</v>
      </c>
      <c r="I8" s="37">
        <v>4</v>
      </c>
      <c r="J8" s="37">
        <v>6</v>
      </c>
      <c r="K8" s="37">
        <v>4</v>
      </c>
      <c r="L8" s="37">
        <v>6</v>
      </c>
      <c r="M8" s="37">
        <v>6</v>
      </c>
      <c r="N8" s="37">
        <v>6</v>
      </c>
      <c r="O8" s="37">
        <v>6</v>
      </c>
      <c r="P8" s="37">
        <v>5</v>
      </c>
      <c r="Q8" s="37">
        <v>5</v>
      </c>
      <c r="R8" s="37">
        <v>3</v>
      </c>
      <c r="S8" s="37">
        <v>6</v>
      </c>
      <c r="T8" s="37">
        <v>6</v>
      </c>
      <c r="U8" s="37">
        <v>6</v>
      </c>
      <c r="V8" s="26">
        <f t="shared" si="0"/>
        <v>110</v>
      </c>
      <c r="W8" s="26" t="str" cm="1">
        <f t="array" ref="W8">_xlfn.IFS(AND(V8&gt;=20, V8&lt;=60),"низкий",AND(V8&gt;=61, V8&lt;=100),"средний",AND(V8&gt;=101, V8&lt;=140),"высокий")</f>
        <v>высокий</v>
      </c>
    </row>
    <row r="9" spans="1:26" x14ac:dyDescent="0.15">
      <c r="A9" t="s">
        <v>219</v>
      </c>
      <c r="B9" s="37">
        <v>5</v>
      </c>
      <c r="C9" s="37">
        <v>5</v>
      </c>
      <c r="D9" s="37">
        <v>6</v>
      </c>
      <c r="E9" s="37">
        <v>7</v>
      </c>
      <c r="F9" s="37">
        <v>6</v>
      </c>
      <c r="G9" s="37">
        <v>6</v>
      </c>
      <c r="H9" s="37">
        <v>3</v>
      </c>
      <c r="I9" s="37">
        <v>2</v>
      </c>
      <c r="J9" s="37">
        <v>1</v>
      </c>
      <c r="K9" s="37">
        <v>1</v>
      </c>
      <c r="L9" s="37">
        <v>1</v>
      </c>
      <c r="M9" s="37">
        <v>6</v>
      </c>
      <c r="N9" s="37">
        <v>7</v>
      </c>
      <c r="O9" s="37">
        <v>5</v>
      </c>
      <c r="P9" s="37">
        <v>5</v>
      </c>
      <c r="Q9" s="37">
        <v>7</v>
      </c>
      <c r="R9" s="37">
        <v>3</v>
      </c>
      <c r="S9" s="37">
        <v>4</v>
      </c>
      <c r="T9" s="37">
        <v>2</v>
      </c>
      <c r="U9" s="37">
        <v>6</v>
      </c>
      <c r="V9" s="26">
        <f t="shared" si="0"/>
        <v>88</v>
      </c>
      <c r="W9" s="26" t="str" cm="1">
        <f t="array" ref="W9">_xlfn.IFS(AND(V9&gt;=20, V9&lt;=60),"низкий",AND(V9&gt;=61, V9&lt;=100),"средний",AND(V9&gt;=101, V9&lt;=140),"высокий")</f>
        <v>средний</v>
      </c>
    </row>
    <row r="10" spans="1:26" x14ac:dyDescent="0.15">
      <c r="A10" t="s">
        <v>220</v>
      </c>
      <c r="B10" s="37">
        <v>5</v>
      </c>
      <c r="C10" s="37">
        <v>5</v>
      </c>
      <c r="D10" s="37">
        <v>5</v>
      </c>
      <c r="E10" s="37">
        <v>5</v>
      </c>
      <c r="F10" s="37">
        <v>3</v>
      </c>
      <c r="G10" s="37">
        <v>5</v>
      </c>
      <c r="H10" s="37">
        <v>5</v>
      </c>
      <c r="I10" s="37">
        <v>3</v>
      </c>
      <c r="J10" s="37">
        <v>3</v>
      </c>
      <c r="K10" s="37">
        <v>5</v>
      </c>
      <c r="L10" s="37">
        <v>5</v>
      </c>
      <c r="M10" s="37">
        <v>5</v>
      </c>
      <c r="N10" s="37">
        <v>3</v>
      </c>
      <c r="O10" s="37">
        <v>3</v>
      </c>
      <c r="P10" s="37">
        <v>5</v>
      </c>
      <c r="Q10" s="37">
        <v>5</v>
      </c>
      <c r="R10" s="37">
        <v>3</v>
      </c>
      <c r="S10" s="37">
        <v>3</v>
      </c>
      <c r="T10" s="37">
        <v>3</v>
      </c>
      <c r="U10" s="37">
        <v>5</v>
      </c>
      <c r="V10" s="26">
        <f t="shared" si="0"/>
        <v>84</v>
      </c>
      <c r="W10" s="26" t="str" cm="1">
        <f t="array" ref="W10">_xlfn.IFS(AND(V10&gt;=20, V10&lt;=60),"низкий",AND(V10&gt;=61, V10&lt;=100),"средний",AND(V10&gt;=101, V10&lt;=140),"высокий")</f>
        <v>средний</v>
      </c>
    </row>
    <row r="11" spans="1:26" x14ac:dyDescent="0.15">
      <c r="A11" t="s">
        <v>221</v>
      </c>
      <c r="B11" s="37">
        <v>6</v>
      </c>
      <c r="C11" s="37">
        <v>5</v>
      </c>
      <c r="D11" s="37">
        <v>6</v>
      </c>
      <c r="E11" s="37">
        <v>5</v>
      </c>
      <c r="F11" s="37">
        <v>6</v>
      </c>
      <c r="G11" s="37">
        <v>6</v>
      </c>
      <c r="H11" s="37">
        <v>6</v>
      </c>
      <c r="I11" s="37">
        <v>6</v>
      </c>
      <c r="J11" s="37">
        <v>6</v>
      </c>
      <c r="K11" s="37">
        <v>3</v>
      </c>
      <c r="L11" s="37">
        <v>6</v>
      </c>
      <c r="M11" s="37">
        <v>6</v>
      </c>
      <c r="N11" s="37">
        <v>6</v>
      </c>
      <c r="O11" s="37">
        <v>6</v>
      </c>
      <c r="P11" s="37">
        <v>6</v>
      </c>
      <c r="Q11" s="37">
        <v>5</v>
      </c>
      <c r="R11" s="37">
        <v>5</v>
      </c>
      <c r="S11" s="37">
        <v>6</v>
      </c>
      <c r="T11" s="37">
        <v>6</v>
      </c>
      <c r="U11" s="37">
        <v>6</v>
      </c>
      <c r="V11" s="26">
        <f t="shared" si="0"/>
        <v>113</v>
      </c>
      <c r="W11" s="26" t="str" cm="1">
        <f t="array" ref="W11">_xlfn.IFS(AND(V11&gt;=20, V11&lt;=60),"низкий",AND(V11&gt;=61, V11&lt;=100),"средний",AND(V11&gt;=101, V11&lt;=140),"высокий")</f>
        <v>высокий</v>
      </c>
    </row>
    <row r="12" spans="1:26" x14ac:dyDescent="0.15">
      <c r="A12" t="s">
        <v>222</v>
      </c>
      <c r="B12" s="37">
        <v>6</v>
      </c>
      <c r="C12" s="37">
        <v>4</v>
      </c>
      <c r="D12" s="37">
        <v>6</v>
      </c>
      <c r="E12" s="37">
        <v>4</v>
      </c>
      <c r="F12" s="37">
        <v>4</v>
      </c>
      <c r="G12" s="37">
        <v>7</v>
      </c>
      <c r="H12" s="37">
        <v>5</v>
      </c>
      <c r="I12" s="37">
        <v>4</v>
      </c>
      <c r="J12" s="37">
        <v>5</v>
      </c>
      <c r="K12" s="37">
        <v>5</v>
      </c>
      <c r="L12" s="37">
        <v>4</v>
      </c>
      <c r="M12" s="37">
        <v>5</v>
      </c>
      <c r="N12" s="37">
        <v>5</v>
      </c>
      <c r="O12" s="37">
        <v>6</v>
      </c>
      <c r="P12" s="37">
        <v>7</v>
      </c>
      <c r="Q12" s="37">
        <v>3</v>
      </c>
      <c r="R12" s="37">
        <v>4</v>
      </c>
      <c r="S12" s="37">
        <v>6</v>
      </c>
      <c r="T12" s="37">
        <v>3</v>
      </c>
      <c r="U12" s="37">
        <v>5</v>
      </c>
      <c r="V12" s="26">
        <f t="shared" si="0"/>
        <v>98</v>
      </c>
      <c r="W12" s="26" t="str" cm="1">
        <f t="array" ref="W12">_xlfn.IFS(AND(V12&gt;=20, V12&lt;=60),"низкий",AND(V12&gt;=61, V12&lt;=100),"средний",AND(V12&gt;=101, V12&lt;=140),"высокий")</f>
        <v>средний</v>
      </c>
    </row>
    <row r="13" spans="1:26" x14ac:dyDescent="0.15">
      <c r="A13" t="s">
        <v>223</v>
      </c>
      <c r="B13" s="37">
        <v>7</v>
      </c>
      <c r="C13" s="37">
        <v>7</v>
      </c>
      <c r="D13" s="37">
        <v>6</v>
      </c>
      <c r="E13" s="37">
        <v>5</v>
      </c>
      <c r="F13" s="37">
        <v>5</v>
      </c>
      <c r="G13" s="37">
        <v>6</v>
      </c>
      <c r="H13" s="37">
        <v>6</v>
      </c>
      <c r="I13" s="37">
        <v>6</v>
      </c>
      <c r="J13" s="37">
        <v>1</v>
      </c>
      <c r="K13" s="37">
        <v>1</v>
      </c>
      <c r="L13" s="37">
        <v>7</v>
      </c>
      <c r="M13" s="37">
        <v>7</v>
      </c>
      <c r="N13" s="37">
        <v>7</v>
      </c>
      <c r="O13" s="37">
        <v>6</v>
      </c>
      <c r="P13" s="37">
        <v>7</v>
      </c>
      <c r="Q13" s="37">
        <v>5</v>
      </c>
      <c r="R13" s="37">
        <v>5</v>
      </c>
      <c r="S13" s="37">
        <v>6</v>
      </c>
      <c r="T13" s="37">
        <v>5</v>
      </c>
      <c r="U13" s="37">
        <v>7</v>
      </c>
      <c r="V13" s="26">
        <f t="shared" si="0"/>
        <v>112</v>
      </c>
      <c r="W13" s="26" t="str" cm="1">
        <f t="array" ref="W13">_xlfn.IFS(AND(V13&gt;=20, V13&lt;=60),"низкий",AND(V13&gt;=61, V13&lt;=100),"средний",AND(V13&gt;=101, V13&lt;=140),"высокий")</f>
        <v>высокий</v>
      </c>
    </row>
    <row r="14" spans="1:26" x14ac:dyDescent="0.15">
      <c r="A14" t="s">
        <v>224</v>
      </c>
      <c r="B14" s="37">
        <v>7</v>
      </c>
      <c r="C14" s="37">
        <v>6</v>
      </c>
      <c r="D14" s="37">
        <v>6</v>
      </c>
      <c r="E14" s="37">
        <v>4</v>
      </c>
      <c r="F14" s="37">
        <v>4</v>
      </c>
      <c r="G14" s="37">
        <v>5</v>
      </c>
      <c r="H14" s="37">
        <v>5</v>
      </c>
      <c r="I14" s="37">
        <v>6</v>
      </c>
      <c r="J14" s="37">
        <v>4</v>
      </c>
      <c r="K14" s="37">
        <v>6</v>
      </c>
      <c r="L14" s="37">
        <v>7</v>
      </c>
      <c r="M14" s="37">
        <v>7</v>
      </c>
      <c r="N14" s="37">
        <v>7</v>
      </c>
      <c r="O14" s="37">
        <v>4</v>
      </c>
      <c r="P14" s="37">
        <v>7</v>
      </c>
      <c r="Q14" s="37">
        <v>7</v>
      </c>
      <c r="R14" s="37">
        <v>5</v>
      </c>
      <c r="S14" s="37">
        <v>6</v>
      </c>
      <c r="T14" s="37">
        <v>6</v>
      </c>
      <c r="U14" s="37">
        <v>7</v>
      </c>
      <c r="V14" s="26">
        <f t="shared" si="0"/>
        <v>116</v>
      </c>
      <c r="W14" s="26" t="str" cm="1">
        <f t="array" ref="W14">_xlfn.IFS(AND(V14&gt;=20, V14&lt;=60),"низкий",AND(V14&gt;=61, V14&lt;=100),"средний",AND(V14&gt;=101, V14&lt;=140),"высокий")</f>
        <v>высокий</v>
      </c>
    </row>
    <row r="15" spans="1:26" x14ac:dyDescent="0.15">
      <c r="A15" t="s">
        <v>225</v>
      </c>
      <c r="B15" s="37">
        <v>5</v>
      </c>
      <c r="C15" s="37">
        <v>7</v>
      </c>
      <c r="D15" s="37">
        <v>7</v>
      </c>
      <c r="E15" s="37">
        <v>5</v>
      </c>
      <c r="F15" s="37">
        <v>7</v>
      </c>
      <c r="G15" s="37">
        <v>7</v>
      </c>
      <c r="H15" s="37">
        <v>7</v>
      </c>
      <c r="I15" s="37">
        <v>5</v>
      </c>
      <c r="J15" s="37">
        <v>4</v>
      </c>
      <c r="K15" s="37">
        <v>5</v>
      </c>
      <c r="L15" s="37">
        <v>7</v>
      </c>
      <c r="M15" s="37">
        <v>6</v>
      </c>
      <c r="N15" s="37">
        <v>5</v>
      </c>
      <c r="O15" s="37">
        <v>6</v>
      </c>
      <c r="P15" s="37">
        <v>7</v>
      </c>
      <c r="Q15" s="37">
        <v>7</v>
      </c>
      <c r="R15" s="37">
        <v>7</v>
      </c>
      <c r="S15" s="37">
        <v>7</v>
      </c>
      <c r="T15" s="37">
        <v>6</v>
      </c>
      <c r="U15" s="37">
        <v>6</v>
      </c>
      <c r="V15" s="26">
        <f t="shared" si="0"/>
        <v>123</v>
      </c>
      <c r="W15" s="26" t="str" cm="1">
        <f t="array" ref="W15">_xlfn.IFS(AND(V15&gt;=20, V15&lt;=60),"низкий",AND(V15&gt;=61, V15&lt;=100),"средний",AND(V15&gt;=101, V15&lt;=140),"высокий")</f>
        <v>высокий</v>
      </c>
    </row>
    <row r="16" spans="1:26" x14ac:dyDescent="0.15">
      <c r="A16" t="s">
        <v>226</v>
      </c>
      <c r="B16" s="37">
        <v>5</v>
      </c>
      <c r="C16" s="37">
        <v>5</v>
      </c>
      <c r="D16" s="37">
        <v>4</v>
      </c>
      <c r="E16" s="37">
        <v>5</v>
      </c>
      <c r="F16" s="37">
        <v>5</v>
      </c>
      <c r="G16" s="37">
        <v>5</v>
      </c>
      <c r="H16" s="37">
        <v>5</v>
      </c>
      <c r="I16" s="37">
        <v>5</v>
      </c>
      <c r="J16" s="37">
        <v>3</v>
      </c>
      <c r="K16" s="37">
        <v>3</v>
      </c>
      <c r="L16" s="37">
        <v>5</v>
      </c>
      <c r="M16" s="37">
        <v>4</v>
      </c>
      <c r="N16" s="37">
        <v>5</v>
      </c>
      <c r="O16" s="37">
        <v>5</v>
      </c>
      <c r="P16" s="37">
        <v>6</v>
      </c>
      <c r="Q16" s="37">
        <v>6</v>
      </c>
      <c r="R16" s="37">
        <v>4</v>
      </c>
      <c r="S16" s="37">
        <v>4</v>
      </c>
      <c r="T16" s="37">
        <v>3</v>
      </c>
      <c r="U16" s="37">
        <v>3</v>
      </c>
      <c r="V16" s="26">
        <f t="shared" si="0"/>
        <v>90</v>
      </c>
      <c r="W16" s="26" t="str" cm="1">
        <f t="array" ref="W16">_xlfn.IFS(AND(V16&gt;=20, V16&lt;=60),"низкий",AND(V16&gt;=61, V16&lt;=100),"средний",AND(V16&gt;=101, V16&lt;=140),"высокий")</f>
        <v>средний</v>
      </c>
    </row>
    <row r="17" spans="1:23" x14ac:dyDescent="0.15">
      <c r="A17" t="s">
        <v>227</v>
      </c>
      <c r="B17" s="37">
        <v>6</v>
      </c>
      <c r="C17" s="37">
        <v>6</v>
      </c>
      <c r="D17" s="37">
        <v>3</v>
      </c>
      <c r="E17" s="37">
        <v>3</v>
      </c>
      <c r="F17" s="37">
        <v>6</v>
      </c>
      <c r="G17" s="37">
        <v>6</v>
      </c>
      <c r="H17" s="37">
        <v>6</v>
      </c>
      <c r="I17" s="37">
        <v>3</v>
      </c>
      <c r="J17" s="37">
        <v>5</v>
      </c>
      <c r="K17" s="37">
        <v>4</v>
      </c>
      <c r="L17" s="37">
        <v>5</v>
      </c>
      <c r="M17" s="37">
        <v>6</v>
      </c>
      <c r="N17" s="37">
        <v>6</v>
      </c>
      <c r="O17" s="37">
        <v>6</v>
      </c>
      <c r="P17" s="37">
        <v>7</v>
      </c>
      <c r="Q17" s="37">
        <v>5</v>
      </c>
      <c r="R17" s="37">
        <v>3</v>
      </c>
      <c r="S17" s="37">
        <v>7</v>
      </c>
      <c r="T17" s="37">
        <v>6</v>
      </c>
      <c r="U17" s="37">
        <v>6</v>
      </c>
      <c r="V17" s="26">
        <f t="shared" si="0"/>
        <v>105</v>
      </c>
      <c r="W17" s="26" t="str" cm="1">
        <f t="array" ref="W17">_xlfn.IFS(AND(V17&gt;=20, V17&lt;=60),"низкий",AND(V17&gt;=61, V17&lt;=100),"средний",AND(V17&gt;=101, V17&lt;=140),"высокий")</f>
        <v>высокий</v>
      </c>
    </row>
    <row r="18" spans="1:23" x14ac:dyDescent="0.15">
      <c r="A18" t="s">
        <v>228</v>
      </c>
      <c r="B18" s="37">
        <v>5</v>
      </c>
      <c r="C18" s="37">
        <v>1</v>
      </c>
      <c r="D18" s="37">
        <v>5</v>
      </c>
      <c r="E18" s="37">
        <v>5</v>
      </c>
      <c r="F18" s="37">
        <v>7</v>
      </c>
      <c r="G18" s="37">
        <v>7</v>
      </c>
      <c r="H18" s="37">
        <v>5</v>
      </c>
      <c r="I18" s="37">
        <v>2</v>
      </c>
      <c r="J18" s="37">
        <v>7</v>
      </c>
      <c r="K18" s="37">
        <v>7</v>
      </c>
      <c r="L18" s="37">
        <v>2</v>
      </c>
      <c r="M18" s="37">
        <v>5</v>
      </c>
      <c r="N18" s="37">
        <v>7</v>
      </c>
      <c r="O18" s="37">
        <v>6</v>
      </c>
      <c r="P18" s="37">
        <v>6</v>
      </c>
      <c r="Q18" s="37">
        <v>3</v>
      </c>
      <c r="R18" s="37">
        <v>5</v>
      </c>
      <c r="S18" s="37">
        <v>5</v>
      </c>
      <c r="T18" s="37">
        <v>2</v>
      </c>
      <c r="U18" s="37">
        <v>5</v>
      </c>
      <c r="V18" s="26">
        <f t="shared" si="0"/>
        <v>97</v>
      </c>
      <c r="W18" s="26" t="str" cm="1">
        <f t="array" ref="W18">_xlfn.IFS(AND(V18&gt;=20, V18&lt;=60),"низкий",AND(V18&gt;=61, V18&lt;=100),"средний",AND(V18&gt;=101, V18&lt;=140),"высокий")</f>
        <v>средний</v>
      </c>
    </row>
    <row r="19" spans="1:23" x14ac:dyDescent="0.15">
      <c r="A19" t="s">
        <v>229</v>
      </c>
      <c r="B19" s="37">
        <v>6</v>
      </c>
      <c r="C19" s="37">
        <v>6</v>
      </c>
      <c r="D19" s="37">
        <v>6</v>
      </c>
      <c r="E19" s="37">
        <v>6</v>
      </c>
      <c r="F19" s="37">
        <v>6</v>
      </c>
      <c r="G19" s="37">
        <v>6</v>
      </c>
      <c r="H19" s="37">
        <v>5</v>
      </c>
      <c r="I19" s="37">
        <v>3</v>
      </c>
      <c r="J19" s="37">
        <v>5</v>
      </c>
      <c r="K19" s="37">
        <v>4</v>
      </c>
      <c r="L19" s="37">
        <v>6</v>
      </c>
      <c r="M19" s="37">
        <v>5</v>
      </c>
      <c r="N19" s="37">
        <v>6</v>
      </c>
      <c r="O19" s="37">
        <v>6</v>
      </c>
      <c r="P19" s="37">
        <v>6</v>
      </c>
      <c r="Q19" s="37">
        <v>6</v>
      </c>
      <c r="R19" s="37">
        <v>5</v>
      </c>
      <c r="S19" s="37">
        <v>5</v>
      </c>
      <c r="T19" s="37">
        <v>5</v>
      </c>
      <c r="U19" s="37">
        <v>5</v>
      </c>
      <c r="V19" s="26">
        <f t="shared" si="0"/>
        <v>108</v>
      </c>
      <c r="W19" s="26" t="str" cm="1">
        <f t="array" ref="W19">_xlfn.IFS(AND(V19&gt;=20, V19&lt;=60),"низкий",AND(V19&gt;=61, V19&lt;=100),"средний",AND(V19&gt;=101, V19&lt;=140),"высокий")</f>
        <v>высокий</v>
      </c>
    </row>
    <row r="20" spans="1:23" x14ac:dyDescent="0.15">
      <c r="A20" t="s">
        <v>230</v>
      </c>
      <c r="B20" s="37">
        <v>6</v>
      </c>
      <c r="C20" s="37">
        <v>6</v>
      </c>
      <c r="D20" s="37">
        <v>3</v>
      </c>
      <c r="E20" s="37">
        <v>6</v>
      </c>
      <c r="F20" s="37">
        <v>6</v>
      </c>
      <c r="G20" s="37">
        <v>6</v>
      </c>
      <c r="H20" s="37">
        <v>6</v>
      </c>
      <c r="I20" s="37">
        <v>3</v>
      </c>
      <c r="J20" s="37">
        <v>6</v>
      </c>
      <c r="K20" s="37">
        <v>6</v>
      </c>
      <c r="L20" s="37">
        <v>6</v>
      </c>
      <c r="M20" s="37">
        <v>6</v>
      </c>
      <c r="N20" s="37">
        <v>7</v>
      </c>
      <c r="O20" s="37">
        <v>6</v>
      </c>
      <c r="P20" s="37">
        <v>7</v>
      </c>
      <c r="Q20" s="37">
        <v>6</v>
      </c>
      <c r="R20" s="37">
        <v>5</v>
      </c>
      <c r="S20" s="37">
        <v>6</v>
      </c>
      <c r="T20" s="37">
        <v>3</v>
      </c>
      <c r="U20" s="37">
        <v>5</v>
      </c>
      <c r="V20" s="26">
        <f t="shared" si="0"/>
        <v>111</v>
      </c>
      <c r="W20" s="26" t="str" cm="1">
        <f t="array" ref="W20">_xlfn.IFS(AND(V20&gt;=20, V20&lt;=60),"низкий",AND(V20&gt;=61, V20&lt;=100),"средний",AND(V20&gt;=101, V20&lt;=140),"высокий")</f>
        <v>высокий</v>
      </c>
    </row>
    <row r="21" spans="1:23" x14ac:dyDescent="0.15">
      <c r="A21" t="s">
        <v>231</v>
      </c>
      <c r="B21" s="37">
        <v>7</v>
      </c>
      <c r="C21" s="37">
        <v>5</v>
      </c>
      <c r="D21" s="37">
        <v>7</v>
      </c>
      <c r="E21" s="37">
        <v>5</v>
      </c>
      <c r="F21" s="37">
        <v>6</v>
      </c>
      <c r="G21" s="37">
        <v>6</v>
      </c>
      <c r="H21" s="37">
        <v>6</v>
      </c>
      <c r="I21" s="37">
        <v>5</v>
      </c>
      <c r="J21" s="37">
        <v>3</v>
      </c>
      <c r="K21" s="37">
        <v>4</v>
      </c>
      <c r="L21" s="37">
        <v>5</v>
      </c>
      <c r="M21" s="37">
        <v>5</v>
      </c>
      <c r="N21" s="37">
        <v>5</v>
      </c>
      <c r="O21" s="37">
        <v>6</v>
      </c>
      <c r="P21" s="37">
        <v>6</v>
      </c>
      <c r="Q21" s="37">
        <v>5</v>
      </c>
      <c r="R21" s="37">
        <v>5</v>
      </c>
      <c r="S21" s="37">
        <v>6</v>
      </c>
      <c r="T21" s="37">
        <v>6</v>
      </c>
      <c r="U21" s="37">
        <v>5</v>
      </c>
      <c r="V21" s="26">
        <f t="shared" si="0"/>
        <v>108</v>
      </c>
      <c r="W21" s="26" t="str" cm="1">
        <f t="array" ref="W21">_xlfn.IFS(AND(V21&gt;=20, V21&lt;=60),"низкий",AND(V21&gt;=61, V21&lt;=100),"средний",AND(V21&gt;=101, V21&lt;=140),"высокий")</f>
        <v>высокий</v>
      </c>
    </row>
    <row r="22" spans="1:23" x14ac:dyDescent="0.15">
      <c r="A22" t="s">
        <v>232</v>
      </c>
      <c r="B22" s="37">
        <v>6</v>
      </c>
      <c r="C22" s="37">
        <v>5</v>
      </c>
      <c r="D22" s="37">
        <v>3</v>
      </c>
      <c r="E22" s="37">
        <v>1</v>
      </c>
      <c r="F22" s="37">
        <v>7</v>
      </c>
      <c r="G22" s="37">
        <v>7</v>
      </c>
      <c r="H22" s="37">
        <v>6</v>
      </c>
      <c r="I22" s="37">
        <v>5</v>
      </c>
      <c r="J22" s="37">
        <v>5</v>
      </c>
      <c r="K22" s="37">
        <v>2</v>
      </c>
      <c r="L22" s="37">
        <v>2</v>
      </c>
      <c r="M22" s="37">
        <v>2</v>
      </c>
      <c r="N22" s="37">
        <v>5</v>
      </c>
      <c r="O22" s="37">
        <v>5</v>
      </c>
      <c r="P22" s="37">
        <v>5</v>
      </c>
      <c r="Q22" s="37">
        <v>5</v>
      </c>
      <c r="R22" s="37">
        <v>5</v>
      </c>
      <c r="S22" s="37">
        <v>5</v>
      </c>
      <c r="T22" s="37">
        <v>4</v>
      </c>
      <c r="U22" s="37">
        <v>2</v>
      </c>
      <c r="V22" s="26">
        <f t="shared" si="0"/>
        <v>87</v>
      </c>
      <c r="W22" s="26" t="str" cm="1">
        <f t="array" ref="W22">_xlfn.IFS(AND(V22&gt;=20, V22&lt;=60),"низкий",AND(V22&gt;=61, V22&lt;=100),"средний",AND(V22&gt;=101, V22&lt;=140),"высокий")</f>
        <v>средний</v>
      </c>
    </row>
    <row r="23" spans="1:23" x14ac:dyDescent="0.15">
      <c r="A23" t="s">
        <v>233</v>
      </c>
      <c r="B23" s="37">
        <v>7</v>
      </c>
      <c r="C23" s="37">
        <v>6</v>
      </c>
      <c r="D23" s="37">
        <v>6</v>
      </c>
      <c r="E23" s="37">
        <v>6</v>
      </c>
      <c r="F23" s="37">
        <v>6</v>
      </c>
      <c r="G23" s="37">
        <v>6</v>
      </c>
      <c r="H23" s="37">
        <v>6</v>
      </c>
      <c r="I23" s="37">
        <v>4</v>
      </c>
      <c r="J23" s="37">
        <v>5</v>
      </c>
      <c r="K23" s="37">
        <v>4</v>
      </c>
      <c r="L23" s="37">
        <v>5</v>
      </c>
      <c r="M23" s="37">
        <v>6</v>
      </c>
      <c r="N23" s="37">
        <v>5</v>
      </c>
      <c r="O23" s="37">
        <v>6</v>
      </c>
      <c r="P23" s="37">
        <v>6</v>
      </c>
      <c r="Q23" s="37">
        <v>4</v>
      </c>
      <c r="R23" s="37">
        <v>5</v>
      </c>
      <c r="S23" s="37">
        <v>6</v>
      </c>
      <c r="T23" s="37">
        <v>5</v>
      </c>
      <c r="U23" s="37">
        <v>5</v>
      </c>
      <c r="V23" s="26">
        <f t="shared" si="0"/>
        <v>109</v>
      </c>
      <c r="W23" s="26" t="str" cm="1">
        <f t="array" ref="W23">_xlfn.IFS(AND(V23&gt;=20, V23&lt;=60),"низкий",AND(V23&gt;=61, V23&lt;=100),"средний",AND(V23&gt;=101, V23&lt;=140),"высокий")</f>
        <v>высокий</v>
      </c>
    </row>
    <row r="24" spans="1:23" x14ac:dyDescent="0.15">
      <c r="A24" t="s">
        <v>234</v>
      </c>
      <c r="B24" s="37">
        <v>6</v>
      </c>
      <c r="C24" s="37">
        <v>5</v>
      </c>
      <c r="D24" s="37">
        <v>6</v>
      </c>
      <c r="E24" s="37">
        <v>3</v>
      </c>
      <c r="F24" s="37">
        <v>5</v>
      </c>
      <c r="G24" s="37">
        <v>6</v>
      </c>
      <c r="H24" s="37">
        <v>6</v>
      </c>
      <c r="I24" s="37">
        <v>3</v>
      </c>
      <c r="J24" s="37">
        <v>6</v>
      </c>
      <c r="K24" s="37">
        <v>6</v>
      </c>
      <c r="L24" s="37">
        <v>6</v>
      </c>
      <c r="M24" s="37">
        <v>6</v>
      </c>
      <c r="N24" s="37">
        <v>6</v>
      </c>
      <c r="O24" s="37">
        <v>3</v>
      </c>
      <c r="P24" s="37">
        <v>6</v>
      </c>
      <c r="Q24" s="37">
        <v>5</v>
      </c>
      <c r="R24" s="37">
        <v>3</v>
      </c>
      <c r="S24" s="37">
        <v>6</v>
      </c>
      <c r="T24" s="37">
        <v>4</v>
      </c>
      <c r="U24" s="37">
        <v>4</v>
      </c>
      <c r="V24" s="26">
        <f t="shared" si="0"/>
        <v>101</v>
      </c>
      <c r="W24" s="26" t="str" cm="1">
        <f t="array" ref="W24">_xlfn.IFS(AND(V24&gt;=20, V24&lt;=60),"низкий",AND(V24&gt;=61, V24&lt;=100),"средний",AND(V24&gt;=101, V24&lt;=140),"высокий")</f>
        <v>высокий</v>
      </c>
    </row>
    <row r="25" spans="1:23" x14ac:dyDescent="0.15">
      <c r="A25" t="s">
        <v>235</v>
      </c>
      <c r="B25" s="37">
        <v>4</v>
      </c>
      <c r="C25" s="37">
        <v>5</v>
      </c>
      <c r="D25" s="37">
        <v>7</v>
      </c>
      <c r="E25" s="37">
        <v>7</v>
      </c>
      <c r="F25" s="37">
        <v>6</v>
      </c>
      <c r="G25" s="37">
        <v>6</v>
      </c>
      <c r="H25" s="37">
        <v>4</v>
      </c>
      <c r="I25" s="37">
        <v>1</v>
      </c>
      <c r="J25" s="37">
        <v>2</v>
      </c>
      <c r="K25" s="37">
        <v>1</v>
      </c>
      <c r="L25" s="37">
        <v>1</v>
      </c>
      <c r="M25" s="37">
        <v>3</v>
      </c>
      <c r="N25" s="37">
        <v>1</v>
      </c>
      <c r="O25" s="37">
        <v>6</v>
      </c>
      <c r="P25" s="37">
        <v>7</v>
      </c>
      <c r="Q25" s="37">
        <v>2</v>
      </c>
      <c r="R25" s="37">
        <v>4</v>
      </c>
      <c r="S25" s="37">
        <v>3</v>
      </c>
      <c r="T25" s="37">
        <v>1</v>
      </c>
      <c r="U25" s="37">
        <v>3</v>
      </c>
      <c r="V25" s="26">
        <f t="shared" si="0"/>
        <v>74</v>
      </c>
      <c r="W25" s="26" t="str" cm="1">
        <f t="array" ref="W25">_xlfn.IFS(AND(V25&gt;=20, V25&lt;=60),"низкий",AND(V25&gt;=61, V25&lt;=100),"средний",AND(V25&gt;=101, V25&lt;=140),"высокий")</f>
        <v>средний</v>
      </c>
    </row>
    <row r="26" spans="1:23" x14ac:dyDescent="0.15">
      <c r="A26" t="s">
        <v>236</v>
      </c>
      <c r="B26" s="37">
        <v>3</v>
      </c>
      <c r="C26" s="37">
        <v>6</v>
      </c>
      <c r="D26" s="37">
        <v>7</v>
      </c>
      <c r="E26" s="37">
        <v>5</v>
      </c>
      <c r="F26" s="37">
        <v>6</v>
      </c>
      <c r="G26" s="37">
        <v>5</v>
      </c>
      <c r="H26" s="37">
        <v>6</v>
      </c>
      <c r="I26" s="37">
        <v>1</v>
      </c>
      <c r="J26" s="37">
        <v>6</v>
      </c>
      <c r="K26" s="37">
        <v>2</v>
      </c>
      <c r="L26" s="37">
        <v>3</v>
      </c>
      <c r="M26" s="37">
        <v>4</v>
      </c>
      <c r="N26" s="37">
        <v>5</v>
      </c>
      <c r="O26" s="37">
        <v>5</v>
      </c>
      <c r="P26" s="37">
        <v>6</v>
      </c>
      <c r="Q26" s="37">
        <v>5</v>
      </c>
      <c r="R26" s="37">
        <v>1</v>
      </c>
      <c r="S26" s="37">
        <v>4</v>
      </c>
      <c r="T26" s="37">
        <v>5</v>
      </c>
      <c r="U26" s="37">
        <v>5</v>
      </c>
      <c r="V26" s="26">
        <f t="shared" si="0"/>
        <v>90</v>
      </c>
      <c r="W26" s="26" t="str" cm="1">
        <f t="array" ref="W26">_xlfn.IFS(AND(V26&gt;=20, V26&lt;=60),"низкий",AND(V26&gt;=61, V26&lt;=100),"средний",AND(V26&gt;=101, V26&lt;=140),"высокий")</f>
        <v>средний</v>
      </c>
    </row>
    <row r="27" spans="1:23" x14ac:dyDescent="0.15">
      <c r="A27" t="s">
        <v>237</v>
      </c>
      <c r="B27" s="37">
        <v>5</v>
      </c>
      <c r="C27" s="37">
        <v>5</v>
      </c>
      <c r="D27" s="37">
        <v>7</v>
      </c>
      <c r="E27" s="37">
        <v>5</v>
      </c>
      <c r="F27" s="37">
        <v>5</v>
      </c>
      <c r="G27" s="37">
        <v>5</v>
      </c>
      <c r="H27" s="37">
        <v>7</v>
      </c>
      <c r="I27" s="37">
        <v>6</v>
      </c>
      <c r="J27" s="37">
        <v>5</v>
      </c>
      <c r="K27" s="37">
        <v>3</v>
      </c>
      <c r="L27" s="37">
        <v>5</v>
      </c>
      <c r="M27" s="37">
        <v>6</v>
      </c>
      <c r="N27" s="37">
        <v>5</v>
      </c>
      <c r="O27" s="37">
        <v>4</v>
      </c>
      <c r="P27" s="37">
        <v>5</v>
      </c>
      <c r="Q27" s="37">
        <v>5</v>
      </c>
      <c r="R27" s="37">
        <v>3</v>
      </c>
      <c r="S27" s="37">
        <v>6</v>
      </c>
      <c r="T27" s="37">
        <v>4</v>
      </c>
      <c r="U27" s="37">
        <v>5</v>
      </c>
      <c r="V27" s="26">
        <f t="shared" si="0"/>
        <v>101</v>
      </c>
      <c r="W27" s="26" t="str" cm="1">
        <f t="array" ref="W27">_xlfn.IFS(AND(V27&gt;=20, V27&lt;=60),"низкий",AND(V27&gt;=61, V27&lt;=100),"средний",AND(V27&gt;=101, V27&lt;=140),"высокий")</f>
        <v>высокий</v>
      </c>
    </row>
    <row r="28" spans="1:23" x14ac:dyDescent="0.15">
      <c r="A28" t="s">
        <v>238</v>
      </c>
      <c r="B28" s="37">
        <v>6</v>
      </c>
      <c r="C28" s="37">
        <v>5</v>
      </c>
      <c r="D28" s="37">
        <v>5</v>
      </c>
      <c r="E28" s="37">
        <v>4</v>
      </c>
      <c r="F28" s="37">
        <v>6</v>
      </c>
      <c r="G28" s="37">
        <v>7</v>
      </c>
      <c r="H28" s="37">
        <v>6</v>
      </c>
      <c r="I28" s="37">
        <v>3</v>
      </c>
      <c r="J28" s="37">
        <v>2</v>
      </c>
      <c r="K28" s="37">
        <v>5</v>
      </c>
      <c r="L28" s="37">
        <v>5</v>
      </c>
      <c r="M28" s="37">
        <v>5</v>
      </c>
      <c r="N28" s="37">
        <v>6</v>
      </c>
      <c r="O28" s="37">
        <v>6</v>
      </c>
      <c r="P28" s="37">
        <v>6</v>
      </c>
      <c r="Q28" s="37">
        <v>5</v>
      </c>
      <c r="R28" s="37">
        <v>5</v>
      </c>
      <c r="S28" s="37">
        <v>6</v>
      </c>
      <c r="T28" s="37">
        <v>5</v>
      </c>
      <c r="U28" s="37">
        <v>6</v>
      </c>
      <c r="V28" s="26">
        <f t="shared" si="0"/>
        <v>104</v>
      </c>
      <c r="W28" s="26" t="str" cm="1">
        <f t="array" ref="W28">_xlfn.IFS(AND(V28&gt;=20, V28&lt;=60),"низкий",AND(V28&gt;=61, V28&lt;=100),"средний",AND(V28&gt;=101, V28&lt;=140),"высокий")</f>
        <v>высокий</v>
      </c>
    </row>
    <row r="29" spans="1:23" x14ac:dyDescent="0.15">
      <c r="A29" t="s">
        <v>239</v>
      </c>
      <c r="B29" s="37">
        <v>5</v>
      </c>
      <c r="C29" s="37">
        <v>6</v>
      </c>
      <c r="D29" s="37">
        <v>5</v>
      </c>
      <c r="E29" s="37">
        <v>7</v>
      </c>
      <c r="F29" s="37">
        <v>1</v>
      </c>
      <c r="G29" s="37">
        <v>6</v>
      </c>
      <c r="H29" s="37">
        <v>5</v>
      </c>
      <c r="I29" s="37">
        <v>7</v>
      </c>
      <c r="J29" s="37">
        <v>6</v>
      </c>
      <c r="K29" s="37">
        <v>1</v>
      </c>
      <c r="L29" s="37">
        <v>3</v>
      </c>
      <c r="M29" s="37">
        <v>7</v>
      </c>
      <c r="N29" s="37">
        <v>6</v>
      </c>
      <c r="O29" s="37">
        <v>3</v>
      </c>
      <c r="P29" s="37">
        <v>3</v>
      </c>
      <c r="Q29" s="37">
        <v>6</v>
      </c>
      <c r="R29" s="37">
        <v>5</v>
      </c>
      <c r="S29" s="37">
        <v>6</v>
      </c>
      <c r="T29" s="37">
        <v>3</v>
      </c>
      <c r="U29" s="37">
        <v>5</v>
      </c>
      <c r="V29" s="26">
        <f t="shared" si="0"/>
        <v>96</v>
      </c>
      <c r="W29" s="26" t="str" cm="1">
        <f t="array" ref="W29">_xlfn.IFS(AND(V29&gt;=20, V29&lt;=60),"низкий",AND(V29&gt;=61, V29&lt;=100),"средний",AND(V29&gt;=101, V29&lt;=140),"высокий")</f>
        <v>средний</v>
      </c>
    </row>
    <row r="30" spans="1:23" x14ac:dyDescent="0.15">
      <c r="A30" t="s">
        <v>240</v>
      </c>
      <c r="B30" s="37">
        <v>6</v>
      </c>
      <c r="C30" s="37">
        <v>6</v>
      </c>
      <c r="D30" s="37">
        <v>4</v>
      </c>
      <c r="E30" s="37">
        <v>3</v>
      </c>
      <c r="F30" s="37">
        <v>4</v>
      </c>
      <c r="G30" s="37">
        <v>5</v>
      </c>
      <c r="H30" s="37">
        <v>4</v>
      </c>
      <c r="I30" s="37">
        <v>5</v>
      </c>
      <c r="J30" s="37">
        <v>4</v>
      </c>
      <c r="K30" s="37">
        <v>4</v>
      </c>
      <c r="L30" s="37">
        <v>5</v>
      </c>
      <c r="M30" s="37">
        <v>5</v>
      </c>
      <c r="N30" s="37">
        <v>6</v>
      </c>
      <c r="O30" s="37">
        <v>5</v>
      </c>
      <c r="P30" s="37">
        <v>4</v>
      </c>
      <c r="Q30" s="37">
        <v>6</v>
      </c>
      <c r="R30" s="37">
        <v>5</v>
      </c>
      <c r="S30" s="37">
        <v>6</v>
      </c>
      <c r="T30" s="37">
        <v>6</v>
      </c>
      <c r="U30" s="37">
        <v>6</v>
      </c>
      <c r="V30" s="26">
        <f t="shared" si="0"/>
        <v>99</v>
      </c>
      <c r="W30" s="26" t="str" cm="1">
        <f t="array" ref="W30">_xlfn.IFS(AND(V30&gt;=20, V30&lt;=60),"низкий",AND(V30&gt;=61, V30&lt;=100),"средний",AND(V30&gt;=101, V30&lt;=140),"высокий")</f>
        <v>средний</v>
      </c>
    </row>
    <row r="31" spans="1:23" x14ac:dyDescent="0.15">
      <c r="A31" t="s">
        <v>241</v>
      </c>
      <c r="B31" s="37">
        <v>7</v>
      </c>
      <c r="C31" s="37">
        <v>5</v>
      </c>
      <c r="D31" s="37">
        <v>5</v>
      </c>
      <c r="E31" s="37">
        <v>2</v>
      </c>
      <c r="F31" s="37">
        <v>2</v>
      </c>
      <c r="G31" s="37">
        <v>2</v>
      </c>
      <c r="H31" s="37">
        <v>2</v>
      </c>
      <c r="I31" s="37">
        <v>5</v>
      </c>
      <c r="J31" s="37">
        <v>5</v>
      </c>
      <c r="K31" s="37">
        <v>3</v>
      </c>
      <c r="L31" s="37">
        <v>5</v>
      </c>
      <c r="M31" s="37">
        <v>3</v>
      </c>
      <c r="N31" s="37">
        <v>5</v>
      </c>
      <c r="O31" s="37">
        <v>5</v>
      </c>
      <c r="P31" s="37">
        <v>5</v>
      </c>
      <c r="Q31" s="37">
        <v>5</v>
      </c>
      <c r="R31" s="37">
        <v>5</v>
      </c>
      <c r="S31" s="37">
        <v>3</v>
      </c>
      <c r="T31" s="37">
        <v>5</v>
      </c>
      <c r="U31" s="37">
        <v>3</v>
      </c>
      <c r="V31" s="26">
        <f t="shared" si="0"/>
        <v>82</v>
      </c>
      <c r="W31" s="26" t="str" cm="1">
        <f t="array" ref="W31">_xlfn.IFS(AND(V31&gt;=20, V31&lt;=60),"низкий",AND(V31&gt;=61, V31&lt;=100),"средний",AND(V31&gt;=101, V31&lt;=140),"высокий")</f>
        <v>средний</v>
      </c>
    </row>
    <row r="32" spans="1:23" x14ac:dyDescent="0.15">
      <c r="A32" t="s">
        <v>242</v>
      </c>
      <c r="B32" s="37">
        <v>7</v>
      </c>
      <c r="C32" s="37">
        <v>7</v>
      </c>
      <c r="D32" s="37">
        <v>7</v>
      </c>
      <c r="E32" s="37">
        <v>4</v>
      </c>
      <c r="F32" s="37">
        <v>1</v>
      </c>
      <c r="G32" s="37">
        <v>1</v>
      </c>
      <c r="H32" s="37">
        <v>7</v>
      </c>
      <c r="I32" s="37">
        <v>5</v>
      </c>
      <c r="J32" s="37">
        <v>7</v>
      </c>
      <c r="K32" s="37">
        <v>7</v>
      </c>
      <c r="L32" s="37">
        <v>7</v>
      </c>
      <c r="M32" s="37">
        <v>7</v>
      </c>
      <c r="N32" s="37">
        <v>7</v>
      </c>
      <c r="O32" s="37">
        <v>7</v>
      </c>
      <c r="P32" s="37">
        <v>7</v>
      </c>
      <c r="Q32" s="37">
        <v>3</v>
      </c>
      <c r="R32" s="37">
        <v>5</v>
      </c>
      <c r="S32" s="37">
        <v>4</v>
      </c>
      <c r="T32" s="37">
        <v>7</v>
      </c>
      <c r="U32" s="37">
        <v>1</v>
      </c>
      <c r="V32" s="26">
        <f t="shared" si="0"/>
        <v>108</v>
      </c>
      <c r="W32" s="26" t="str" cm="1">
        <f t="array" ref="W32">_xlfn.IFS(AND(V32&gt;=20, V32&lt;=60),"низкий",AND(V32&gt;=61, V32&lt;=100),"средний",AND(V32&gt;=101, V32&lt;=140),"высокий")</f>
        <v>высокий</v>
      </c>
    </row>
    <row r="33" spans="1:23" x14ac:dyDescent="0.15">
      <c r="A33" t="s">
        <v>243</v>
      </c>
      <c r="B33" s="37">
        <v>7</v>
      </c>
      <c r="C33" s="37">
        <v>6</v>
      </c>
      <c r="D33" s="37">
        <v>6</v>
      </c>
      <c r="E33" s="37">
        <v>5</v>
      </c>
      <c r="F33" s="37">
        <v>5</v>
      </c>
      <c r="G33" s="37">
        <v>6</v>
      </c>
      <c r="H33" s="37">
        <v>6</v>
      </c>
      <c r="I33" s="37">
        <v>2</v>
      </c>
      <c r="J33" s="37">
        <v>6</v>
      </c>
      <c r="K33" s="37">
        <v>5</v>
      </c>
      <c r="L33" s="37">
        <v>2</v>
      </c>
      <c r="M33" s="37">
        <v>1</v>
      </c>
      <c r="N33" s="37">
        <v>2</v>
      </c>
      <c r="O33" s="37">
        <v>5</v>
      </c>
      <c r="P33" s="37">
        <v>6</v>
      </c>
      <c r="Q33" s="37">
        <v>3</v>
      </c>
      <c r="R33" s="37">
        <v>3</v>
      </c>
      <c r="S33" s="37">
        <v>7</v>
      </c>
      <c r="T33" s="37">
        <v>2</v>
      </c>
      <c r="U33" s="37">
        <v>6</v>
      </c>
      <c r="V33" s="26">
        <f t="shared" si="0"/>
        <v>91</v>
      </c>
      <c r="W33" s="26" t="str" cm="1">
        <f t="array" ref="W33">_xlfn.IFS(AND(V33&gt;=20, V33&lt;=60),"низкий",AND(V33&gt;=61, V33&lt;=100),"средний",AND(V33&gt;=101, V33&lt;=140),"высокий")</f>
        <v>средний</v>
      </c>
    </row>
    <row r="34" spans="1:23" x14ac:dyDescent="0.15">
      <c r="A34" t="s">
        <v>244</v>
      </c>
      <c r="B34" s="37">
        <v>4</v>
      </c>
      <c r="C34" s="37">
        <v>2</v>
      </c>
      <c r="D34" s="37">
        <v>1</v>
      </c>
      <c r="E34" s="37">
        <v>3</v>
      </c>
      <c r="F34" s="37">
        <v>6</v>
      </c>
      <c r="G34" s="37">
        <v>2</v>
      </c>
      <c r="H34" s="37">
        <v>5</v>
      </c>
      <c r="I34" s="37">
        <v>2</v>
      </c>
      <c r="J34" s="37">
        <v>6</v>
      </c>
      <c r="K34" s="37">
        <v>1</v>
      </c>
      <c r="L34" s="37">
        <v>5</v>
      </c>
      <c r="M34" s="37">
        <v>2</v>
      </c>
      <c r="N34" s="37">
        <v>2</v>
      </c>
      <c r="O34" s="37">
        <v>5</v>
      </c>
      <c r="P34" s="37">
        <v>5</v>
      </c>
      <c r="Q34" s="37">
        <v>2</v>
      </c>
      <c r="R34" s="37">
        <v>1</v>
      </c>
      <c r="S34" s="37">
        <v>3</v>
      </c>
      <c r="T34" s="37">
        <v>5</v>
      </c>
      <c r="U34" s="37">
        <v>3</v>
      </c>
      <c r="V34" s="26">
        <f t="shared" ref="V34:V65" si="1">SUM(B34:U34)</f>
        <v>65</v>
      </c>
      <c r="W34" s="26" t="str" cm="1">
        <f t="array" ref="W34">_xlfn.IFS(AND(V34&gt;=20, V34&lt;=60),"низкий",AND(V34&gt;=61, V34&lt;=100),"средний",AND(V34&gt;=101, V34&lt;=140),"высокий")</f>
        <v>средний</v>
      </c>
    </row>
    <row r="35" spans="1:23" x14ac:dyDescent="0.15">
      <c r="A35" t="s">
        <v>245</v>
      </c>
      <c r="B35" s="37">
        <v>6</v>
      </c>
      <c r="C35" s="37">
        <v>6</v>
      </c>
      <c r="D35" s="37">
        <v>5</v>
      </c>
      <c r="E35" s="37">
        <v>5</v>
      </c>
      <c r="F35" s="37">
        <v>6</v>
      </c>
      <c r="G35" s="37">
        <v>6</v>
      </c>
      <c r="H35" s="37">
        <v>6</v>
      </c>
      <c r="I35" s="37">
        <v>5</v>
      </c>
      <c r="J35" s="37">
        <v>5</v>
      </c>
      <c r="K35" s="37">
        <v>5</v>
      </c>
      <c r="L35" s="37">
        <v>6</v>
      </c>
      <c r="M35" s="37">
        <v>5</v>
      </c>
      <c r="N35" s="37">
        <v>5</v>
      </c>
      <c r="O35" s="37">
        <v>6</v>
      </c>
      <c r="P35" s="37">
        <v>6</v>
      </c>
      <c r="Q35" s="37">
        <v>4</v>
      </c>
      <c r="R35" s="37">
        <v>4</v>
      </c>
      <c r="S35" s="37">
        <v>5</v>
      </c>
      <c r="T35" s="37">
        <v>5</v>
      </c>
      <c r="U35" s="37">
        <v>5</v>
      </c>
      <c r="V35" s="26">
        <f t="shared" si="1"/>
        <v>106</v>
      </c>
      <c r="W35" s="26" t="str" cm="1">
        <f t="array" ref="W35">_xlfn.IFS(AND(V35&gt;=20, V35&lt;=60),"низкий",AND(V35&gt;=61, V35&lt;=100),"средний",AND(V35&gt;=101, V35&lt;=140),"высокий")</f>
        <v>высокий</v>
      </c>
    </row>
    <row r="36" spans="1:23" x14ac:dyDescent="0.15">
      <c r="A36" t="s">
        <v>246</v>
      </c>
      <c r="B36" s="37">
        <v>1</v>
      </c>
      <c r="C36" s="37">
        <v>2</v>
      </c>
      <c r="D36" s="37">
        <v>2</v>
      </c>
      <c r="E36" s="37">
        <v>3</v>
      </c>
      <c r="F36" s="37">
        <v>4</v>
      </c>
      <c r="G36" s="37">
        <v>5</v>
      </c>
      <c r="H36" s="37">
        <v>3</v>
      </c>
      <c r="I36" s="37">
        <v>5</v>
      </c>
      <c r="J36" s="37">
        <v>3</v>
      </c>
      <c r="K36" s="37">
        <v>6</v>
      </c>
      <c r="L36" s="37">
        <v>7</v>
      </c>
      <c r="M36" s="37">
        <v>3</v>
      </c>
      <c r="N36" s="37">
        <v>6</v>
      </c>
      <c r="O36" s="37">
        <v>6</v>
      </c>
      <c r="P36" s="37">
        <v>6</v>
      </c>
      <c r="Q36" s="37">
        <v>7</v>
      </c>
      <c r="R36" s="37">
        <v>1</v>
      </c>
      <c r="S36" s="37">
        <v>3</v>
      </c>
      <c r="T36" s="37">
        <v>6</v>
      </c>
      <c r="U36" s="37">
        <v>5</v>
      </c>
      <c r="V36" s="26">
        <f t="shared" si="1"/>
        <v>84</v>
      </c>
      <c r="W36" s="26" t="str" cm="1">
        <f t="array" ref="W36">_xlfn.IFS(AND(V36&gt;=20, V36&lt;=60),"низкий",AND(V36&gt;=61, V36&lt;=100),"средний",AND(V36&gt;=101, V36&lt;=140),"высокий")</f>
        <v>средний</v>
      </c>
    </row>
    <row r="37" spans="1:23" x14ac:dyDescent="0.15">
      <c r="A37" t="s">
        <v>247</v>
      </c>
      <c r="B37" s="37">
        <v>6</v>
      </c>
      <c r="C37" s="37">
        <v>6</v>
      </c>
      <c r="D37" s="37">
        <v>6</v>
      </c>
      <c r="E37" s="37">
        <v>5</v>
      </c>
      <c r="F37" s="37">
        <v>5</v>
      </c>
      <c r="G37" s="37">
        <v>6</v>
      </c>
      <c r="H37" s="37">
        <v>6</v>
      </c>
      <c r="I37" s="37">
        <v>5</v>
      </c>
      <c r="J37" s="37">
        <v>6</v>
      </c>
      <c r="K37" s="37">
        <v>5</v>
      </c>
      <c r="L37" s="37">
        <v>6</v>
      </c>
      <c r="M37" s="37">
        <v>6</v>
      </c>
      <c r="N37" s="37">
        <v>5</v>
      </c>
      <c r="O37" s="37">
        <v>6</v>
      </c>
      <c r="P37" s="37">
        <v>6</v>
      </c>
      <c r="Q37" s="37">
        <v>5</v>
      </c>
      <c r="R37" s="37">
        <v>3</v>
      </c>
      <c r="S37" s="37">
        <v>6</v>
      </c>
      <c r="T37" s="37">
        <v>3</v>
      </c>
      <c r="U37" s="37">
        <v>6</v>
      </c>
      <c r="V37" s="26">
        <f t="shared" si="1"/>
        <v>108</v>
      </c>
      <c r="W37" s="26" t="str" cm="1">
        <f t="array" ref="W37">_xlfn.IFS(AND(V37&gt;=20, V37&lt;=60),"низкий",AND(V37&gt;=61, V37&lt;=100),"средний",AND(V37&gt;=101, V37&lt;=140),"высокий")</f>
        <v>высокий</v>
      </c>
    </row>
    <row r="38" spans="1:23" x14ac:dyDescent="0.15">
      <c r="A38" t="s">
        <v>248</v>
      </c>
      <c r="B38" s="37">
        <v>7</v>
      </c>
      <c r="C38" s="37">
        <v>6</v>
      </c>
      <c r="D38" s="37">
        <v>5</v>
      </c>
      <c r="E38" s="37">
        <v>5</v>
      </c>
      <c r="F38" s="37">
        <v>5</v>
      </c>
      <c r="G38" s="37">
        <v>5</v>
      </c>
      <c r="H38" s="37">
        <v>6</v>
      </c>
      <c r="I38" s="37">
        <v>6</v>
      </c>
      <c r="J38" s="37">
        <v>3</v>
      </c>
      <c r="K38" s="37">
        <v>5</v>
      </c>
      <c r="L38" s="37">
        <v>6</v>
      </c>
      <c r="M38" s="37">
        <v>3</v>
      </c>
      <c r="N38" s="37">
        <v>5</v>
      </c>
      <c r="O38" s="37">
        <v>5</v>
      </c>
      <c r="P38" s="37">
        <v>6</v>
      </c>
      <c r="Q38" s="37">
        <v>3</v>
      </c>
      <c r="R38" s="37">
        <v>3</v>
      </c>
      <c r="S38" s="37">
        <v>5</v>
      </c>
      <c r="T38" s="37">
        <v>3</v>
      </c>
      <c r="U38" s="37">
        <v>3</v>
      </c>
      <c r="V38" s="26">
        <f t="shared" si="1"/>
        <v>95</v>
      </c>
      <c r="W38" s="26" t="str" cm="1">
        <f t="array" ref="W38">_xlfn.IFS(AND(V38&gt;=20, V38&lt;=60),"низкий",AND(V38&gt;=61, V38&lt;=100),"средний",AND(V38&gt;=101, V38&lt;=140),"высокий")</f>
        <v>средний</v>
      </c>
    </row>
    <row r="39" spans="1:23" x14ac:dyDescent="0.15">
      <c r="A39" t="s">
        <v>249</v>
      </c>
      <c r="B39" s="37">
        <v>7</v>
      </c>
      <c r="C39" s="37">
        <v>7</v>
      </c>
      <c r="D39" s="37">
        <v>5</v>
      </c>
      <c r="E39" s="37">
        <v>6</v>
      </c>
      <c r="F39" s="37">
        <v>7</v>
      </c>
      <c r="G39" s="37">
        <v>7</v>
      </c>
      <c r="H39" s="37">
        <v>7</v>
      </c>
      <c r="I39" s="37">
        <v>6</v>
      </c>
      <c r="J39" s="37">
        <v>5</v>
      </c>
      <c r="K39" s="37">
        <v>7</v>
      </c>
      <c r="L39" s="37">
        <v>7</v>
      </c>
      <c r="M39" s="37">
        <v>7</v>
      </c>
      <c r="N39" s="37">
        <v>7</v>
      </c>
      <c r="O39" s="37">
        <v>6</v>
      </c>
      <c r="P39" s="37">
        <v>7</v>
      </c>
      <c r="Q39" s="37">
        <v>5</v>
      </c>
      <c r="R39" s="37">
        <v>5</v>
      </c>
      <c r="S39" s="37">
        <v>5</v>
      </c>
      <c r="T39" s="37">
        <v>5</v>
      </c>
      <c r="U39" s="37">
        <v>7</v>
      </c>
      <c r="V39" s="26">
        <f t="shared" si="1"/>
        <v>125</v>
      </c>
      <c r="W39" s="26" t="str" cm="1">
        <f t="array" ref="W39">_xlfn.IFS(AND(V39&gt;=20, V39&lt;=60),"низкий",AND(V39&gt;=61, V39&lt;=100),"средний",AND(V39&gt;=101, V39&lt;=140),"высокий")</f>
        <v>высокий</v>
      </c>
    </row>
    <row r="40" spans="1:23" x14ac:dyDescent="0.15">
      <c r="A40" t="s">
        <v>250</v>
      </c>
      <c r="B40" s="37">
        <v>6</v>
      </c>
      <c r="C40" s="37">
        <v>5</v>
      </c>
      <c r="D40" s="37">
        <v>6</v>
      </c>
      <c r="E40" s="37">
        <v>5</v>
      </c>
      <c r="F40" s="37">
        <v>6</v>
      </c>
      <c r="G40" s="37">
        <v>6</v>
      </c>
      <c r="H40" s="37">
        <v>6</v>
      </c>
      <c r="I40" s="37">
        <v>6</v>
      </c>
      <c r="J40" s="37">
        <v>6</v>
      </c>
      <c r="K40" s="37">
        <v>3</v>
      </c>
      <c r="L40" s="37">
        <v>6</v>
      </c>
      <c r="M40" s="37">
        <v>6</v>
      </c>
      <c r="N40" s="37">
        <v>6</v>
      </c>
      <c r="O40" s="37">
        <v>6</v>
      </c>
      <c r="P40" s="37">
        <v>6</v>
      </c>
      <c r="Q40" s="37">
        <v>5</v>
      </c>
      <c r="R40" s="37">
        <v>5</v>
      </c>
      <c r="S40" s="37">
        <v>6</v>
      </c>
      <c r="T40" s="37">
        <v>6</v>
      </c>
      <c r="U40" s="37">
        <v>6</v>
      </c>
      <c r="V40" s="26">
        <f t="shared" si="1"/>
        <v>113</v>
      </c>
      <c r="W40" s="26" t="str" cm="1">
        <f t="array" ref="W40">_xlfn.IFS(AND(V40&gt;=20, V40&lt;=60),"низкий",AND(V40&gt;=61, V40&lt;=100),"средний",AND(V40&gt;=101, V40&lt;=140),"высокий")</f>
        <v>высокий</v>
      </c>
    </row>
    <row r="41" spans="1:23" x14ac:dyDescent="0.15">
      <c r="A41" t="s">
        <v>251</v>
      </c>
      <c r="B41" s="37">
        <v>5</v>
      </c>
      <c r="C41" s="37">
        <v>7</v>
      </c>
      <c r="D41" s="37">
        <v>7</v>
      </c>
      <c r="E41" s="37">
        <v>5</v>
      </c>
      <c r="F41" s="37">
        <v>7</v>
      </c>
      <c r="G41" s="37">
        <v>7</v>
      </c>
      <c r="H41" s="37">
        <v>7</v>
      </c>
      <c r="I41" s="37">
        <v>5</v>
      </c>
      <c r="J41" s="37">
        <v>4</v>
      </c>
      <c r="K41" s="37">
        <v>5</v>
      </c>
      <c r="L41" s="37">
        <v>7</v>
      </c>
      <c r="M41" s="37">
        <v>6</v>
      </c>
      <c r="N41" s="37">
        <v>5</v>
      </c>
      <c r="O41" s="37">
        <v>6</v>
      </c>
      <c r="P41" s="37">
        <v>7</v>
      </c>
      <c r="Q41" s="37">
        <v>7</v>
      </c>
      <c r="R41" s="37">
        <v>7</v>
      </c>
      <c r="S41" s="37">
        <v>7</v>
      </c>
      <c r="T41" s="37">
        <v>6</v>
      </c>
      <c r="U41" s="37">
        <v>6</v>
      </c>
      <c r="V41" s="26">
        <f t="shared" si="1"/>
        <v>123</v>
      </c>
      <c r="W41" s="26" t="str" cm="1">
        <f t="array" ref="W41">_xlfn.IFS(AND(V41&gt;=20, V41&lt;=60),"низкий",AND(V41&gt;=61, V41&lt;=100),"средний",AND(V41&gt;=101, V41&lt;=140),"высокий")</f>
        <v>высокий</v>
      </c>
    </row>
    <row r="42" spans="1:23" x14ac:dyDescent="0.15">
      <c r="A42" t="s">
        <v>252</v>
      </c>
      <c r="B42" s="37">
        <v>6</v>
      </c>
      <c r="C42" s="37">
        <v>6</v>
      </c>
      <c r="D42" s="37">
        <v>3</v>
      </c>
      <c r="E42" s="37">
        <v>3</v>
      </c>
      <c r="F42" s="37">
        <v>6</v>
      </c>
      <c r="G42" s="37">
        <v>6</v>
      </c>
      <c r="H42" s="37">
        <v>6</v>
      </c>
      <c r="I42" s="37">
        <v>3</v>
      </c>
      <c r="J42" s="37">
        <v>5</v>
      </c>
      <c r="K42" s="37">
        <v>4</v>
      </c>
      <c r="L42" s="37">
        <v>5</v>
      </c>
      <c r="M42" s="37">
        <v>6</v>
      </c>
      <c r="N42" s="37">
        <v>6</v>
      </c>
      <c r="O42" s="37">
        <v>6</v>
      </c>
      <c r="P42" s="37">
        <v>7</v>
      </c>
      <c r="Q42" s="37">
        <v>5</v>
      </c>
      <c r="R42" s="37">
        <v>3</v>
      </c>
      <c r="S42" s="37">
        <v>7</v>
      </c>
      <c r="T42" s="37">
        <v>6</v>
      </c>
      <c r="U42" s="37">
        <v>6</v>
      </c>
      <c r="V42" s="26">
        <f t="shared" si="1"/>
        <v>105</v>
      </c>
      <c r="W42" s="26" t="str" cm="1">
        <f t="array" ref="W42">_xlfn.IFS(AND(V42&gt;=20, V42&lt;=60),"низкий",AND(V42&gt;=61, V42&lt;=100),"средний",AND(V42&gt;=101, V42&lt;=140),"высокий")</f>
        <v>высокий</v>
      </c>
    </row>
    <row r="43" spans="1:23" x14ac:dyDescent="0.15">
      <c r="A43" t="s">
        <v>253</v>
      </c>
      <c r="B43" s="37">
        <v>5</v>
      </c>
      <c r="C43" s="37">
        <v>1</v>
      </c>
      <c r="D43" s="37">
        <v>5</v>
      </c>
      <c r="E43" s="37">
        <v>5</v>
      </c>
      <c r="F43" s="37">
        <v>7</v>
      </c>
      <c r="G43" s="37">
        <v>7</v>
      </c>
      <c r="H43" s="37">
        <v>5</v>
      </c>
      <c r="I43" s="37">
        <v>2</v>
      </c>
      <c r="J43" s="37">
        <v>7</v>
      </c>
      <c r="K43" s="37">
        <v>7</v>
      </c>
      <c r="L43" s="37">
        <v>2</v>
      </c>
      <c r="M43" s="37">
        <v>5</v>
      </c>
      <c r="N43" s="37">
        <v>7</v>
      </c>
      <c r="O43" s="37">
        <v>6</v>
      </c>
      <c r="P43" s="37">
        <v>6</v>
      </c>
      <c r="Q43" s="37">
        <v>3</v>
      </c>
      <c r="R43" s="37">
        <v>5</v>
      </c>
      <c r="S43" s="37">
        <v>5</v>
      </c>
      <c r="T43" s="37">
        <v>2</v>
      </c>
      <c r="U43" s="37">
        <v>5</v>
      </c>
      <c r="V43" s="26">
        <f t="shared" si="1"/>
        <v>97</v>
      </c>
      <c r="W43" s="26" t="str" cm="1">
        <f t="array" ref="W43">_xlfn.IFS(AND(V43&gt;=20, V43&lt;=60),"низкий",AND(V43&gt;=61, V43&lt;=100),"средний",AND(V43&gt;=101, V43&lt;=140),"высокий")</f>
        <v>средний</v>
      </c>
    </row>
    <row r="44" spans="1:23" x14ac:dyDescent="0.15">
      <c r="A44" t="s">
        <v>254</v>
      </c>
      <c r="B44" s="37">
        <v>7</v>
      </c>
      <c r="C44" s="37">
        <v>6</v>
      </c>
      <c r="D44" s="37">
        <v>6</v>
      </c>
      <c r="E44" s="37">
        <v>6</v>
      </c>
      <c r="F44" s="37">
        <v>6</v>
      </c>
      <c r="G44" s="37">
        <v>6</v>
      </c>
      <c r="H44" s="37">
        <v>6</v>
      </c>
      <c r="I44" s="37">
        <v>4</v>
      </c>
      <c r="J44" s="37">
        <v>5</v>
      </c>
      <c r="K44" s="37">
        <v>4</v>
      </c>
      <c r="L44" s="37">
        <v>5</v>
      </c>
      <c r="M44" s="37">
        <v>6</v>
      </c>
      <c r="N44" s="37">
        <v>5</v>
      </c>
      <c r="O44" s="37">
        <v>6</v>
      </c>
      <c r="P44" s="37">
        <v>6</v>
      </c>
      <c r="Q44" s="37">
        <v>4</v>
      </c>
      <c r="R44" s="37">
        <v>5</v>
      </c>
      <c r="S44" s="37">
        <v>6</v>
      </c>
      <c r="T44" s="37">
        <v>5</v>
      </c>
      <c r="U44" s="37">
        <v>5</v>
      </c>
      <c r="V44" s="26">
        <f t="shared" si="1"/>
        <v>109</v>
      </c>
      <c r="W44" s="26" t="str" cm="1">
        <f t="array" ref="W44">_xlfn.IFS(AND(V44&gt;=20, V44&lt;=60),"низкий",AND(V44&gt;=61, V44&lt;=100),"средний",AND(V44&gt;=101, V44&lt;=140),"высокий")</f>
        <v>высокий</v>
      </c>
    </row>
    <row r="45" spans="1:23" x14ac:dyDescent="0.15">
      <c r="A45" t="s">
        <v>255</v>
      </c>
      <c r="B45" s="37">
        <v>4</v>
      </c>
      <c r="C45" s="37">
        <v>5</v>
      </c>
      <c r="D45" s="37">
        <v>7</v>
      </c>
      <c r="E45" s="37">
        <v>7</v>
      </c>
      <c r="F45" s="37">
        <v>6</v>
      </c>
      <c r="G45" s="37">
        <v>6</v>
      </c>
      <c r="H45" s="37">
        <v>4</v>
      </c>
      <c r="I45" s="37">
        <v>1</v>
      </c>
      <c r="J45" s="37">
        <v>2</v>
      </c>
      <c r="K45" s="37">
        <v>1</v>
      </c>
      <c r="L45" s="37">
        <v>1</v>
      </c>
      <c r="M45" s="37">
        <v>3</v>
      </c>
      <c r="N45" s="37">
        <v>1</v>
      </c>
      <c r="O45" s="37">
        <v>6</v>
      </c>
      <c r="P45" s="37">
        <v>7</v>
      </c>
      <c r="Q45" s="37">
        <v>2</v>
      </c>
      <c r="R45" s="37">
        <v>4</v>
      </c>
      <c r="S45" s="37">
        <v>3</v>
      </c>
      <c r="T45" s="37">
        <v>1</v>
      </c>
      <c r="U45" s="37">
        <v>3</v>
      </c>
      <c r="V45" s="26">
        <f t="shared" si="1"/>
        <v>74</v>
      </c>
      <c r="W45" s="26" t="str" cm="1">
        <f t="array" ref="W45">_xlfn.IFS(AND(V45&gt;=20, V45&lt;=60),"низкий",AND(V45&gt;=61, V45&lt;=100),"средний",AND(V45&gt;=101, V45&lt;=140),"высокий")</f>
        <v>средний</v>
      </c>
    </row>
    <row r="46" spans="1:23" x14ac:dyDescent="0.15">
      <c r="A46" t="s">
        <v>256</v>
      </c>
      <c r="B46" s="37">
        <v>3</v>
      </c>
      <c r="C46" s="37">
        <v>6</v>
      </c>
      <c r="D46" s="37">
        <v>7</v>
      </c>
      <c r="E46" s="37">
        <v>5</v>
      </c>
      <c r="F46" s="37">
        <v>6</v>
      </c>
      <c r="G46" s="37">
        <v>5</v>
      </c>
      <c r="H46" s="37">
        <v>6</v>
      </c>
      <c r="I46" s="37">
        <v>1</v>
      </c>
      <c r="J46" s="37">
        <v>6</v>
      </c>
      <c r="K46" s="37">
        <v>2</v>
      </c>
      <c r="L46" s="37">
        <v>3</v>
      </c>
      <c r="M46" s="37">
        <v>4</v>
      </c>
      <c r="N46" s="37">
        <v>5</v>
      </c>
      <c r="O46" s="37">
        <v>5</v>
      </c>
      <c r="P46" s="37">
        <v>6</v>
      </c>
      <c r="Q46" s="37">
        <v>5</v>
      </c>
      <c r="R46" s="37">
        <v>1</v>
      </c>
      <c r="S46" s="37">
        <v>4</v>
      </c>
      <c r="T46" s="37">
        <v>5</v>
      </c>
      <c r="U46" s="37">
        <v>5</v>
      </c>
      <c r="V46" s="26">
        <f t="shared" si="1"/>
        <v>90</v>
      </c>
      <c r="W46" s="26" t="str" cm="1">
        <f t="array" ref="W46">_xlfn.IFS(AND(V46&gt;=20, V46&lt;=60),"низкий",AND(V46&gt;=61, V46&lt;=100),"средний",AND(V46&gt;=101, V46&lt;=140),"высокий")</f>
        <v>средний</v>
      </c>
    </row>
    <row r="47" spans="1:23" x14ac:dyDescent="0.15">
      <c r="A47" t="s">
        <v>257</v>
      </c>
      <c r="B47" s="37">
        <v>6</v>
      </c>
      <c r="C47" s="37">
        <v>5</v>
      </c>
      <c r="D47" s="37">
        <v>5</v>
      </c>
      <c r="E47" s="37">
        <v>4</v>
      </c>
      <c r="F47" s="37">
        <v>6</v>
      </c>
      <c r="G47" s="37">
        <v>7</v>
      </c>
      <c r="H47" s="37">
        <v>6</v>
      </c>
      <c r="I47" s="37">
        <v>3</v>
      </c>
      <c r="J47" s="37">
        <v>2</v>
      </c>
      <c r="K47" s="37">
        <v>5</v>
      </c>
      <c r="L47" s="37">
        <v>5</v>
      </c>
      <c r="M47" s="37">
        <v>5</v>
      </c>
      <c r="N47" s="37">
        <v>6</v>
      </c>
      <c r="O47" s="37">
        <v>6</v>
      </c>
      <c r="P47" s="37">
        <v>6</v>
      </c>
      <c r="Q47" s="37">
        <v>5</v>
      </c>
      <c r="R47" s="37">
        <v>5</v>
      </c>
      <c r="S47" s="37">
        <v>6</v>
      </c>
      <c r="T47" s="37">
        <v>5</v>
      </c>
      <c r="U47" s="37">
        <v>6</v>
      </c>
      <c r="V47" s="26">
        <f t="shared" si="1"/>
        <v>104</v>
      </c>
      <c r="W47" s="26" t="str" cm="1">
        <f t="array" ref="W47">_xlfn.IFS(AND(V47&gt;=20, V47&lt;=60),"низкий",AND(V47&gt;=61, V47&lt;=100),"средний",AND(V47&gt;=101, V47&lt;=140),"высокий")</f>
        <v>высокий</v>
      </c>
    </row>
    <row r="48" spans="1:23" x14ac:dyDescent="0.15">
      <c r="A48" t="s">
        <v>258</v>
      </c>
      <c r="B48" s="37">
        <v>6</v>
      </c>
      <c r="C48" s="37">
        <v>6</v>
      </c>
      <c r="D48" s="37">
        <v>4</v>
      </c>
      <c r="E48" s="37">
        <v>3</v>
      </c>
      <c r="F48" s="37">
        <v>4</v>
      </c>
      <c r="G48" s="37">
        <v>5</v>
      </c>
      <c r="H48" s="37">
        <v>4</v>
      </c>
      <c r="I48" s="37">
        <v>5</v>
      </c>
      <c r="J48" s="37">
        <v>4</v>
      </c>
      <c r="K48" s="37">
        <v>4</v>
      </c>
      <c r="L48" s="37">
        <v>5</v>
      </c>
      <c r="M48" s="37">
        <v>5</v>
      </c>
      <c r="N48" s="37">
        <v>6</v>
      </c>
      <c r="O48" s="37">
        <v>5</v>
      </c>
      <c r="P48" s="37">
        <v>4</v>
      </c>
      <c r="Q48" s="37">
        <v>6</v>
      </c>
      <c r="R48" s="37">
        <v>5</v>
      </c>
      <c r="S48" s="37">
        <v>6</v>
      </c>
      <c r="T48" s="37">
        <v>6</v>
      </c>
      <c r="U48" s="37">
        <v>6</v>
      </c>
      <c r="V48" s="26">
        <f t="shared" si="1"/>
        <v>99</v>
      </c>
      <c r="W48" s="26" t="str" cm="1">
        <f t="array" ref="W48">_xlfn.IFS(AND(V48&gt;=20, V48&lt;=60),"низкий",AND(V48&gt;=61, V48&lt;=100),"средний",AND(V48&gt;=101, V48&lt;=140),"высокий")</f>
        <v>средний</v>
      </c>
    </row>
    <row r="49" spans="1:23" x14ac:dyDescent="0.15">
      <c r="A49" t="s">
        <v>259</v>
      </c>
      <c r="B49" s="37">
        <v>7</v>
      </c>
      <c r="C49" s="37">
        <v>7</v>
      </c>
      <c r="D49" s="37">
        <v>7</v>
      </c>
      <c r="E49" s="37">
        <v>4</v>
      </c>
      <c r="F49" s="37">
        <v>1</v>
      </c>
      <c r="G49" s="37">
        <v>1</v>
      </c>
      <c r="H49" s="37">
        <v>7</v>
      </c>
      <c r="I49" s="37">
        <v>5</v>
      </c>
      <c r="J49" s="37">
        <v>7</v>
      </c>
      <c r="K49" s="37">
        <v>7</v>
      </c>
      <c r="L49" s="37">
        <v>7</v>
      </c>
      <c r="M49" s="37">
        <v>7</v>
      </c>
      <c r="N49" s="37">
        <v>7</v>
      </c>
      <c r="O49" s="37">
        <v>7</v>
      </c>
      <c r="P49" s="37">
        <v>7</v>
      </c>
      <c r="Q49" s="37">
        <v>3</v>
      </c>
      <c r="R49" s="37">
        <v>5</v>
      </c>
      <c r="S49" s="37">
        <v>4</v>
      </c>
      <c r="T49" s="37">
        <v>7</v>
      </c>
      <c r="U49" s="37">
        <v>1</v>
      </c>
      <c r="V49" s="26">
        <f t="shared" si="1"/>
        <v>108</v>
      </c>
      <c r="W49" s="26" t="str" cm="1">
        <f t="array" ref="W49">_xlfn.IFS(AND(V49&gt;=20, V49&lt;=60),"низкий",AND(V49&gt;=61, V49&lt;=100),"средний",AND(V49&gt;=101, V49&lt;=140),"высокий")</f>
        <v>высокий</v>
      </c>
    </row>
    <row r="50" spans="1:23" x14ac:dyDescent="0.15">
      <c r="A50" t="s">
        <v>260</v>
      </c>
      <c r="B50" s="37">
        <v>6</v>
      </c>
      <c r="C50" s="37">
        <v>6</v>
      </c>
      <c r="D50" s="37">
        <v>6</v>
      </c>
      <c r="E50" s="37">
        <v>5</v>
      </c>
      <c r="F50" s="37">
        <v>5</v>
      </c>
      <c r="G50" s="37">
        <v>6</v>
      </c>
      <c r="H50" s="37">
        <v>6</v>
      </c>
      <c r="I50" s="37">
        <v>5</v>
      </c>
      <c r="J50" s="37">
        <v>6</v>
      </c>
      <c r="K50" s="37">
        <v>5</v>
      </c>
      <c r="L50" s="37">
        <v>6</v>
      </c>
      <c r="M50" s="37">
        <v>6</v>
      </c>
      <c r="N50" s="37">
        <v>5</v>
      </c>
      <c r="O50" s="37">
        <v>6</v>
      </c>
      <c r="P50" s="37">
        <v>6</v>
      </c>
      <c r="Q50" s="37">
        <v>5</v>
      </c>
      <c r="R50" s="37">
        <v>3</v>
      </c>
      <c r="S50" s="37">
        <v>6</v>
      </c>
      <c r="T50" s="37">
        <v>3</v>
      </c>
      <c r="U50" s="37">
        <v>6</v>
      </c>
      <c r="V50" s="26">
        <f t="shared" si="1"/>
        <v>108</v>
      </c>
      <c r="W50" s="26" t="str" cm="1">
        <f t="array" ref="W50">_xlfn.IFS(AND(V50&gt;=20, V50&lt;=60),"низкий",AND(V50&gt;=61, V50&lt;=100),"средний",AND(V50&gt;=101, V50&lt;=140),"высокий")</f>
        <v>высокий</v>
      </c>
    </row>
    <row r="51" spans="1:23" x14ac:dyDescent="0.15">
      <c r="A51" t="s">
        <v>261</v>
      </c>
      <c r="B51" s="37">
        <v>4</v>
      </c>
      <c r="C51" s="37">
        <v>5</v>
      </c>
      <c r="D51" s="37">
        <v>7</v>
      </c>
      <c r="E51" s="37">
        <v>7</v>
      </c>
      <c r="F51" s="37">
        <v>6</v>
      </c>
      <c r="G51" s="37">
        <v>6</v>
      </c>
      <c r="H51" s="37">
        <v>4</v>
      </c>
      <c r="I51" s="37">
        <v>1</v>
      </c>
      <c r="J51" s="37">
        <v>2</v>
      </c>
      <c r="K51" s="37">
        <v>1</v>
      </c>
      <c r="L51" s="37">
        <v>1</v>
      </c>
      <c r="M51" s="37">
        <v>3</v>
      </c>
      <c r="N51" s="37">
        <v>1</v>
      </c>
      <c r="O51" s="37">
        <v>6</v>
      </c>
      <c r="P51" s="37">
        <v>7</v>
      </c>
      <c r="Q51" s="37">
        <v>2</v>
      </c>
      <c r="R51" s="37">
        <v>4</v>
      </c>
      <c r="S51" s="37">
        <v>3</v>
      </c>
      <c r="T51" s="37">
        <v>1</v>
      </c>
      <c r="U51" s="37">
        <v>3</v>
      </c>
      <c r="V51" s="26">
        <f t="shared" si="1"/>
        <v>74</v>
      </c>
      <c r="W51" s="26" t="str" cm="1">
        <f t="array" ref="W51">_xlfn.IFS(AND(V51&gt;=20, V51&lt;=60),"низкий",AND(V51&gt;=61, V51&lt;=100),"средний",AND(V51&gt;=101, V51&lt;=140),"высокий")</f>
        <v>средний</v>
      </c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A28F-CEB6-AF4A-A46C-637C49B83A5D}">
  <dimension ref="A1:Z51"/>
  <sheetViews>
    <sheetView zoomScale="80" zoomScaleNormal="80" workbookViewId="0">
      <selection activeCell="Y51" sqref="Y51"/>
    </sheetView>
  </sheetViews>
  <sheetFormatPr baseColWidth="10" defaultColWidth="12.6640625" defaultRowHeight="13" x14ac:dyDescent="0.15"/>
  <cols>
    <col min="1" max="1" width="16" customWidth="1"/>
    <col min="2" max="9" width="2.1640625" bestFit="1" customWidth="1"/>
    <col min="10" max="10" width="18.33203125" style="67" customWidth="1"/>
    <col min="11" max="11" width="13" style="67" customWidth="1"/>
    <col min="12" max="12" width="7" style="91" customWidth="1"/>
    <col min="13" max="13" width="12" style="91" customWidth="1"/>
    <col min="14" max="14" width="6.6640625" style="67" customWidth="1"/>
    <col min="15" max="15" width="12" style="67" customWidth="1"/>
    <col min="16" max="16" width="6.6640625" style="91" customWidth="1"/>
    <col min="17" max="17" width="12.6640625" style="91" customWidth="1"/>
    <col min="18" max="18" width="5.33203125" style="67" customWidth="1"/>
    <col min="19" max="19" width="11.6640625" style="67" customWidth="1"/>
    <col min="20" max="20" width="9.1640625" style="91" customWidth="1"/>
    <col min="21" max="21" width="13" style="91" customWidth="1"/>
    <col min="22" max="22" width="6.1640625" style="67" customWidth="1"/>
    <col min="23" max="23" width="12.5" style="67" customWidth="1"/>
    <col min="24" max="24" width="14" customWidth="1"/>
  </cols>
  <sheetData>
    <row r="1" spans="1:26" s="8" customFormat="1" ht="67" customHeight="1" x14ac:dyDescent="0.15">
      <c r="A1" s="45" t="s">
        <v>262</v>
      </c>
      <c r="B1" s="51" t="s">
        <v>265</v>
      </c>
      <c r="C1" s="52" t="s">
        <v>266</v>
      </c>
      <c r="D1" s="51" t="s">
        <v>267</v>
      </c>
      <c r="E1" s="52" t="s">
        <v>268</v>
      </c>
      <c r="F1" s="52" t="s">
        <v>269</v>
      </c>
      <c r="G1" s="52" t="s">
        <v>270</v>
      </c>
      <c r="H1" s="51" t="s">
        <v>271</v>
      </c>
      <c r="I1" s="51" t="s">
        <v>272</v>
      </c>
      <c r="J1" s="89" t="s">
        <v>305</v>
      </c>
      <c r="K1" s="89" t="s">
        <v>322</v>
      </c>
      <c r="L1" s="48" t="s">
        <v>306</v>
      </c>
      <c r="M1" s="90" t="s">
        <v>323</v>
      </c>
      <c r="N1" s="27" t="s">
        <v>307</v>
      </c>
      <c r="O1" s="89" t="s">
        <v>324</v>
      </c>
      <c r="P1" s="48" t="s">
        <v>308</v>
      </c>
      <c r="Q1" s="90" t="s">
        <v>325</v>
      </c>
      <c r="R1" s="27" t="s">
        <v>309</v>
      </c>
      <c r="S1" s="89" t="s">
        <v>326</v>
      </c>
      <c r="T1" s="48" t="s">
        <v>310</v>
      </c>
      <c r="U1" s="90" t="s">
        <v>327</v>
      </c>
      <c r="V1" s="27" t="s">
        <v>311</v>
      </c>
      <c r="W1" s="89" t="s">
        <v>328</v>
      </c>
    </row>
    <row r="2" spans="1:26" ht="15" customHeight="1" x14ac:dyDescent="0.15">
      <c r="A2" s="46" t="s">
        <v>212</v>
      </c>
      <c r="B2" s="11">
        <v>4</v>
      </c>
      <c r="C2" s="9">
        <v>4</v>
      </c>
      <c r="D2" s="11">
        <v>4</v>
      </c>
      <c r="E2" s="9">
        <v>4</v>
      </c>
      <c r="F2" s="56">
        <v>4</v>
      </c>
      <c r="G2" s="10">
        <v>2</v>
      </c>
      <c r="H2" s="11">
        <v>4</v>
      </c>
      <c r="I2" s="11">
        <v>4</v>
      </c>
      <c r="J2" s="67">
        <f t="shared" ref="J2:J33" si="0">L2+N2</f>
        <v>30</v>
      </c>
      <c r="K2" s="67" t="str" cm="1">
        <f t="array" ref="K2">_xlfn.IFS(AND(J2&gt;=8, J2&lt;=16),"низкий",AND(J2&gt;=17, J2&lt;=24),"средний",AND(J2&gt;=25, J2&lt;=32),"высокий")</f>
        <v>высокий</v>
      </c>
      <c r="L2" s="91">
        <f t="shared" ref="L2:L33" si="1">P2+R2</f>
        <v>16</v>
      </c>
      <c r="M2" s="91" t="str" cm="1">
        <f t="array" ref="M2">_xlfn.IFS(AND(L2&gt;=4, L2&lt;=8),"низкий",AND(L2&gt;=9, L2&lt;=12),"средний",AND(L2&gt;=13, L2&lt;=16),"высокий")</f>
        <v>высокий</v>
      </c>
      <c r="N2" s="67">
        <f t="shared" ref="N2:N33" si="2">T2+V2</f>
        <v>14</v>
      </c>
      <c r="O2" s="67" t="str" cm="1">
        <f t="array" ref="O2">_xlfn.IFS(AND(N2&gt;=4, N2&lt;=8),"низкий",AND(N2&gt;=9, N2&lt;=12),"средний",AND(N2&gt;=13, N2&lt;=16),"высокий")</f>
        <v>высокий</v>
      </c>
      <c r="P2" s="91">
        <f t="shared" ref="P2:P33" si="3">D2+H2</f>
        <v>8</v>
      </c>
      <c r="Q2" s="91" t="str" cm="1">
        <f t="array" ref="Q2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2" s="67">
        <f t="shared" ref="R2:R33" si="4">C2+E2</f>
        <v>8</v>
      </c>
      <c r="S2" s="67" t="str" cm="1">
        <f t="array" ref="S2">_xlfn.IFS(AND(R2&gt;=2, R2&lt;=3),"низкий",AND(R2&gt;=4, R2&lt;=6),"средний",AND(R2&gt;=7, R2&lt;=8),"высокий")</f>
        <v>высокий</v>
      </c>
      <c r="T2" s="91">
        <f t="shared" ref="T2:T33" si="5">B2+F2</f>
        <v>8</v>
      </c>
      <c r="U2" s="91" t="str" cm="1">
        <f t="array" ref="U2">_xlfn.IFS(AND(T2&gt;=2, T2&lt;=3),"низкий",AND(T2&gt;=4, T2&lt;=6),"средний",AND(T2&gt;=7, T2&lt;=8),"высокий")</f>
        <v>высокий</v>
      </c>
      <c r="V2" s="67">
        <f t="shared" ref="V2:V33" si="6">G2+I2</f>
        <v>6</v>
      </c>
      <c r="W2" s="67" t="str" cm="1">
        <f t="array" ref="W2">_xlfn.IFS(AND(V2&gt;=2, V2&lt;=3),"низкий",AND(V2&gt;=4, V2&lt;=6),"средний",AND(V2&gt;=7, V2&lt;=8),"высокий")</f>
        <v>средний</v>
      </c>
    </row>
    <row r="3" spans="1:26" ht="13" customHeight="1" x14ac:dyDescent="0.15">
      <c r="A3" s="47" t="s">
        <v>213</v>
      </c>
      <c r="B3" s="12">
        <v>3</v>
      </c>
      <c r="C3" s="10">
        <v>3</v>
      </c>
      <c r="D3" s="12">
        <v>3</v>
      </c>
      <c r="E3" s="10">
        <v>3</v>
      </c>
      <c r="F3" s="10">
        <v>2</v>
      </c>
      <c r="G3" s="10">
        <v>3</v>
      </c>
      <c r="H3" s="12">
        <v>3</v>
      </c>
      <c r="I3" s="12">
        <v>3</v>
      </c>
      <c r="J3" s="67">
        <f t="shared" si="0"/>
        <v>23</v>
      </c>
      <c r="K3" s="67" t="str" cm="1">
        <f t="array" ref="K3">_xlfn.IFS(AND(J3&gt;=8, J3&lt;=16),"низкий",AND(J3&gt;=17, J3&lt;=24),"средний",AND(J3&gt;=25, J3&lt;=32),"высокий")</f>
        <v>средний</v>
      </c>
      <c r="L3" s="91">
        <f t="shared" si="1"/>
        <v>12</v>
      </c>
      <c r="M3" s="91" t="str" cm="1">
        <f t="array" ref="M3">_xlfn.IFS(AND(L3&gt;=4, L3&lt;=8),"низкий",AND(L3&gt;=9, L3&lt;=12),"средний",AND(L3&gt;=13, L3&lt;=16),"высокий")</f>
        <v>средний</v>
      </c>
      <c r="N3" s="67">
        <f t="shared" si="2"/>
        <v>11</v>
      </c>
      <c r="O3" s="67" t="str" cm="1">
        <f t="array" ref="O3">_xlfn.IFS(AND(N3&gt;=4, N3&lt;=8),"низкий",AND(N3&gt;=9, N3&lt;=12),"средний",AND(N3&gt;=13, N3&lt;=16),"высокий")</f>
        <v>средний</v>
      </c>
      <c r="P3" s="91">
        <f t="shared" si="3"/>
        <v>6</v>
      </c>
      <c r="Q3" s="91" t="str" cm="1">
        <f t="array" ref="Q3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" s="67">
        <f t="shared" si="4"/>
        <v>6</v>
      </c>
      <c r="S3" s="67" t="str" cm="1">
        <f t="array" ref="S3">_xlfn.IFS(AND(R3&gt;=2, R3&lt;=3),"низкий",AND(R3&gt;=4, R3&lt;=6),"средний",AND(R3&gt;=7, R3&lt;=8),"высокий")</f>
        <v>средний</v>
      </c>
      <c r="T3" s="91">
        <f t="shared" si="5"/>
        <v>5</v>
      </c>
      <c r="U3" s="91" t="str" cm="1">
        <f t="array" ref="U3">_xlfn.IFS(AND(T3&gt;=2, T3&lt;=3),"низкий",AND(T3&gt;=4, T3&lt;=6),"средний",AND(T3&gt;=7, T3&lt;=8),"высокий")</f>
        <v>средний</v>
      </c>
      <c r="V3" s="67">
        <f t="shared" si="6"/>
        <v>6</v>
      </c>
      <c r="W3" s="67" t="str" cm="1">
        <f t="array" ref="W3">_xlfn.IFS(AND(V3&gt;=2, V3&lt;=3),"низкий",AND(V3&gt;=4, V3&lt;=6),"средний",AND(V3&gt;=7, V3&lt;=8),"высокий")</f>
        <v>средний</v>
      </c>
      <c r="X3" s="69" t="s">
        <v>345</v>
      </c>
      <c r="Y3" s="69" t="s">
        <v>305</v>
      </c>
    </row>
    <row r="4" spans="1:26" x14ac:dyDescent="0.15">
      <c r="A4" s="46" t="s">
        <v>214</v>
      </c>
      <c r="B4" s="11">
        <v>4</v>
      </c>
      <c r="C4" s="10">
        <v>3</v>
      </c>
      <c r="D4" s="11">
        <v>4</v>
      </c>
      <c r="E4" s="10">
        <v>3</v>
      </c>
      <c r="F4" s="9">
        <v>4</v>
      </c>
      <c r="G4" s="10">
        <v>3</v>
      </c>
      <c r="H4" s="11">
        <v>4</v>
      </c>
      <c r="I4" s="12">
        <v>3</v>
      </c>
      <c r="J4" s="67">
        <f t="shared" si="0"/>
        <v>28</v>
      </c>
      <c r="K4" s="67" t="str" cm="1">
        <f t="array" ref="K4">_xlfn.IFS(AND(J4&gt;=8, J4&lt;=16),"низкий",AND(J4&gt;=17, J4&lt;=24),"средний",AND(J4&gt;=25, J4&lt;=32),"высокий")</f>
        <v>высокий</v>
      </c>
      <c r="L4" s="91">
        <f t="shared" si="1"/>
        <v>14</v>
      </c>
      <c r="M4" s="91" t="str" cm="1">
        <f t="array" ref="M4">_xlfn.IFS(AND(L4&gt;=4, L4&lt;=8),"низкий",AND(L4&gt;=9, L4&lt;=12),"средний",AND(L4&gt;=13, L4&lt;=16),"высокий")</f>
        <v>высокий</v>
      </c>
      <c r="N4" s="67">
        <f t="shared" si="2"/>
        <v>14</v>
      </c>
      <c r="O4" s="67" t="str" cm="1">
        <f t="array" ref="O4">_xlfn.IFS(AND(N4&gt;=4, N4&lt;=8),"низкий",AND(N4&gt;=9, N4&lt;=12),"средний",AND(N4&gt;=13, N4&lt;=16),"высокий")</f>
        <v>высокий</v>
      </c>
      <c r="P4" s="91">
        <f t="shared" si="3"/>
        <v>8</v>
      </c>
      <c r="Q4" s="91" t="str" cm="1">
        <f t="array" ref="Q4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4" s="67">
        <f t="shared" si="4"/>
        <v>6</v>
      </c>
      <c r="S4" s="67" t="str" cm="1">
        <f t="array" ref="S4">_xlfn.IFS(AND(R4&gt;=2, R4&lt;=3),"низкий",AND(R4&gt;=4, R4&lt;=6),"средний",AND(R4&gt;=7, R4&lt;=8),"высокий")</f>
        <v>средний</v>
      </c>
      <c r="T4" s="91">
        <f t="shared" si="5"/>
        <v>8</v>
      </c>
      <c r="U4" s="91" t="str" cm="1">
        <f t="array" ref="U4">_xlfn.IFS(AND(T4&gt;=2, T4&lt;=3),"низкий",AND(T4&gt;=4, T4&lt;=6),"средний",AND(T4&gt;=7, T4&lt;=8),"высокий")</f>
        <v>высокий</v>
      </c>
      <c r="V4" s="67">
        <f t="shared" si="6"/>
        <v>6</v>
      </c>
      <c r="W4" s="67" t="str" cm="1">
        <f t="array" ref="W4">_xlfn.IFS(AND(V4&gt;=2, V4&lt;=3),"низкий",AND(V4&gt;=4, V4&lt;=6),"средний",AND(V4&gt;=7, V4&lt;=8),"высокий")</f>
        <v>средний</v>
      </c>
    </row>
    <row r="5" spans="1:26" x14ac:dyDescent="0.15">
      <c r="A5" s="47" t="s">
        <v>215</v>
      </c>
      <c r="B5" s="11">
        <v>4</v>
      </c>
      <c r="C5" s="10">
        <v>3</v>
      </c>
      <c r="D5" s="12">
        <v>3</v>
      </c>
      <c r="E5" s="10">
        <v>2</v>
      </c>
      <c r="F5" s="9">
        <v>4</v>
      </c>
      <c r="G5" s="10">
        <v>3</v>
      </c>
      <c r="H5" s="11">
        <v>2</v>
      </c>
      <c r="I5" s="12">
        <v>3</v>
      </c>
      <c r="J5" s="67">
        <f t="shared" si="0"/>
        <v>24</v>
      </c>
      <c r="K5" s="67" t="str" cm="1">
        <f t="array" ref="K5">_xlfn.IFS(AND(J5&gt;=8, J5&lt;=16),"низкий",AND(J5&gt;=17, J5&lt;=24),"средний",AND(J5&gt;=25, J5&lt;=32),"высокий")</f>
        <v>средний</v>
      </c>
      <c r="L5" s="91">
        <f t="shared" si="1"/>
        <v>10</v>
      </c>
      <c r="M5" s="91" t="str" cm="1">
        <f t="array" ref="M5">_xlfn.IFS(AND(L5&gt;=4, L5&lt;=8),"низкий",AND(L5&gt;=9, L5&lt;=12),"средний",AND(L5&gt;=13, L5&lt;=16),"высокий")</f>
        <v>средний</v>
      </c>
      <c r="N5" s="67">
        <f t="shared" si="2"/>
        <v>14</v>
      </c>
      <c r="O5" s="67" t="str" cm="1">
        <f t="array" ref="O5">_xlfn.IFS(AND(N5&gt;=4, N5&lt;=8),"низкий",AND(N5&gt;=9, N5&lt;=12),"средний",AND(N5&gt;=13, N5&lt;=16),"высокий")</f>
        <v>высокий</v>
      </c>
      <c r="P5" s="91">
        <f t="shared" si="3"/>
        <v>5</v>
      </c>
      <c r="Q5" s="91" t="str" cm="1">
        <f t="array" ref="Q5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5" s="67">
        <f t="shared" si="4"/>
        <v>5</v>
      </c>
      <c r="S5" s="67" t="str" cm="1">
        <f t="array" ref="S5">_xlfn.IFS(AND(R5&gt;=2, R5&lt;=3),"низкий",AND(R5&gt;=4, R5&lt;=6),"средний",AND(R5&gt;=7, R5&lt;=8),"высокий")</f>
        <v>средний</v>
      </c>
      <c r="T5" s="91">
        <f t="shared" si="5"/>
        <v>8</v>
      </c>
      <c r="U5" s="91" t="str" cm="1">
        <f t="array" ref="U5">_xlfn.IFS(AND(T5&gt;=2, T5&lt;=3),"низкий",AND(T5&gt;=4, T5&lt;=6),"средний",AND(T5&gt;=7, T5&lt;=8),"высокий")</f>
        <v>высокий</v>
      </c>
      <c r="V5" s="67">
        <f t="shared" si="6"/>
        <v>6</v>
      </c>
      <c r="W5" s="67" t="str" cm="1">
        <f t="array" ref="W5">_xlfn.IFS(AND(V5&gt;=2, V5&lt;=3),"низкий",AND(V5&gt;=4, V5&lt;=6),"средний",AND(V5&gt;=7, V5&lt;=8),"высокий")</f>
        <v>средний</v>
      </c>
      <c r="X5">
        <f>COUNTIF(K:K,"низкий")</f>
        <v>1</v>
      </c>
      <c r="Y5" s="69" t="s">
        <v>209</v>
      </c>
      <c r="Z5" s="87">
        <f>X5/50</f>
        <v>0.02</v>
      </c>
    </row>
    <row r="6" spans="1:26" x14ac:dyDescent="0.15">
      <c r="A6" s="46" t="s">
        <v>216</v>
      </c>
      <c r="B6" s="12">
        <v>3</v>
      </c>
      <c r="C6" s="9">
        <v>4</v>
      </c>
      <c r="D6" s="12">
        <v>3</v>
      </c>
      <c r="E6" s="10">
        <v>2</v>
      </c>
      <c r="F6" s="10">
        <v>3</v>
      </c>
      <c r="G6" s="10">
        <v>3</v>
      </c>
      <c r="H6" s="11">
        <v>2</v>
      </c>
      <c r="I6" s="11">
        <v>2</v>
      </c>
      <c r="J6" s="67">
        <f t="shared" si="0"/>
        <v>22</v>
      </c>
      <c r="K6" s="67" t="str" cm="1">
        <f t="array" ref="K6">_xlfn.IFS(AND(J6&gt;=8, J6&lt;=16),"низкий",AND(J6&gt;=17, J6&lt;=24),"средний",AND(J6&gt;=25, J6&lt;=32),"высокий")</f>
        <v>средний</v>
      </c>
      <c r="L6" s="91">
        <f t="shared" si="1"/>
        <v>11</v>
      </c>
      <c r="M6" s="91" t="str" cm="1">
        <f t="array" ref="M6">_xlfn.IFS(AND(L6&gt;=4, L6&lt;=8),"низкий",AND(L6&gt;=9, L6&lt;=12),"средний",AND(L6&gt;=13, L6&lt;=16),"высокий")</f>
        <v>средний</v>
      </c>
      <c r="N6" s="67">
        <f t="shared" si="2"/>
        <v>11</v>
      </c>
      <c r="O6" s="67" t="str" cm="1">
        <f t="array" ref="O6">_xlfn.IFS(AND(N6&gt;=4, N6&lt;=8),"низкий",AND(N6&gt;=9, N6&lt;=12),"средний",AND(N6&gt;=13, N6&lt;=16),"высокий")</f>
        <v>средний</v>
      </c>
      <c r="P6" s="91">
        <f t="shared" si="3"/>
        <v>5</v>
      </c>
      <c r="Q6" s="91" t="str" cm="1">
        <f t="array" ref="Q6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6" s="67">
        <f t="shared" si="4"/>
        <v>6</v>
      </c>
      <c r="S6" s="67" t="str" cm="1">
        <f t="array" ref="S6">_xlfn.IFS(AND(R6&gt;=2, R6&lt;=3),"низкий",AND(R6&gt;=4, R6&lt;=6),"средний",AND(R6&gt;=7, R6&lt;=8),"высокий")</f>
        <v>средний</v>
      </c>
      <c r="T6" s="91">
        <f t="shared" si="5"/>
        <v>6</v>
      </c>
      <c r="U6" s="91" t="str" cm="1">
        <f t="array" ref="U6">_xlfn.IFS(AND(T6&gt;=2, T6&lt;=3),"низкий",AND(T6&gt;=4, T6&lt;=6),"средний",AND(T6&gt;=7, T6&lt;=8),"высокий")</f>
        <v>средний</v>
      </c>
      <c r="V6" s="67">
        <f t="shared" si="6"/>
        <v>5</v>
      </c>
      <c r="W6" s="67" t="str" cm="1">
        <f t="array" ref="W6">_xlfn.IFS(AND(V6&gt;=2, V6&lt;=3),"низкий",AND(V6&gt;=4, V6&lt;=6),"средний",AND(V6&gt;=7, V6&lt;=8),"высокий")</f>
        <v>средний</v>
      </c>
      <c r="X6">
        <f>COUNTIF(K:K,"средний")</f>
        <v>36</v>
      </c>
      <c r="Y6" s="69" t="s">
        <v>210</v>
      </c>
      <c r="Z6" s="87">
        <f>X6/50</f>
        <v>0.72</v>
      </c>
    </row>
    <row r="7" spans="1:26" x14ac:dyDescent="0.15">
      <c r="A7" s="47" t="s">
        <v>217</v>
      </c>
      <c r="B7" s="12">
        <v>3</v>
      </c>
      <c r="C7" s="9">
        <v>4</v>
      </c>
      <c r="D7" s="11">
        <v>4</v>
      </c>
      <c r="E7" s="10">
        <v>3</v>
      </c>
      <c r="F7" s="9">
        <v>1</v>
      </c>
      <c r="G7" s="10">
        <v>3</v>
      </c>
      <c r="H7" s="12">
        <v>3</v>
      </c>
      <c r="I7" s="12">
        <v>3</v>
      </c>
      <c r="J7" s="67">
        <f t="shared" si="0"/>
        <v>24</v>
      </c>
      <c r="K7" s="67" t="str" cm="1">
        <f t="array" ref="K7">_xlfn.IFS(AND(J7&gt;=8, J7&lt;=16),"низкий",AND(J7&gt;=17, J7&lt;=24),"средний",AND(J7&gt;=25, J7&lt;=32),"высокий")</f>
        <v>средний</v>
      </c>
      <c r="L7" s="91">
        <f t="shared" si="1"/>
        <v>14</v>
      </c>
      <c r="M7" s="91" t="str" cm="1">
        <f t="array" ref="M7">_xlfn.IFS(AND(L7&gt;=4, L7&lt;=8),"низкий",AND(L7&gt;=9, L7&lt;=12),"средний",AND(L7&gt;=13, L7&lt;=16),"высокий")</f>
        <v>высокий</v>
      </c>
      <c r="N7" s="67">
        <f t="shared" si="2"/>
        <v>10</v>
      </c>
      <c r="O7" s="67" t="str" cm="1">
        <f t="array" ref="O7">_xlfn.IFS(AND(N7&gt;=4, N7&lt;=8),"низкий",AND(N7&gt;=9, N7&lt;=12),"средний",AND(N7&gt;=13, N7&lt;=16),"высокий")</f>
        <v>средний</v>
      </c>
      <c r="P7" s="91">
        <f t="shared" si="3"/>
        <v>7</v>
      </c>
      <c r="Q7" s="91" t="str" cm="1">
        <f t="array" ref="Q7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7" s="67">
        <f t="shared" si="4"/>
        <v>7</v>
      </c>
      <c r="S7" s="67" t="str" cm="1">
        <f t="array" ref="S7">_xlfn.IFS(AND(R7&gt;=2, R7&lt;=3),"низкий",AND(R7&gt;=4, R7&lt;=6),"средний",AND(R7&gt;=7, R7&lt;=8),"высокий")</f>
        <v>высокий</v>
      </c>
      <c r="T7" s="91">
        <f t="shared" si="5"/>
        <v>4</v>
      </c>
      <c r="U7" s="91" t="str" cm="1">
        <f t="array" ref="U7">_xlfn.IFS(AND(T7&gt;=2, T7&lt;=3),"низкий",AND(T7&gt;=4, T7&lt;=6),"средний",AND(T7&gt;=7, T7&lt;=8),"высокий")</f>
        <v>средний</v>
      </c>
      <c r="V7" s="67">
        <f t="shared" si="6"/>
        <v>6</v>
      </c>
      <c r="W7" s="67" t="str" cm="1">
        <f t="array" ref="W7">_xlfn.IFS(AND(V7&gt;=2, V7&lt;=3),"низкий",AND(V7&gt;=4, V7&lt;=6),"средний",AND(V7&gt;=7, V7&lt;=8),"высокий")</f>
        <v>средний</v>
      </c>
      <c r="X7">
        <f>COUNTIF(K:K,"высокий")</f>
        <v>13</v>
      </c>
      <c r="Y7" s="69" t="s">
        <v>302</v>
      </c>
      <c r="Z7" s="87">
        <f>X7/50</f>
        <v>0.26</v>
      </c>
    </row>
    <row r="8" spans="1:26" x14ac:dyDescent="0.15">
      <c r="A8" s="46" t="s">
        <v>218</v>
      </c>
      <c r="B8" s="12">
        <v>3</v>
      </c>
      <c r="C8" s="10">
        <v>3</v>
      </c>
      <c r="D8" s="12">
        <v>3</v>
      </c>
      <c r="E8" s="10">
        <v>3</v>
      </c>
      <c r="F8" s="10">
        <v>2</v>
      </c>
      <c r="G8" s="10">
        <v>2</v>
      </c>
      <c r="H8" s="12">
        <v>3</v>
      </c>
      <c r="I8" s="12">
        <v>3</v>
      </c>
      <c r="J8" s="67">
        <f t="shared" si="0"/>
        <v>22</v>
      </c>
      <c r="K8" s="67" t="str" cm="1">
        <f t="array" ref="K8">_xlfn.IFS(AND(J8&gt;=8, J8&lt;=16),"низкий",AND(J8&gt;=17, J8&lt;=24),"средний",AND(J8&gt;=25, J8&lt;=32),"высокий")</f>
        <v>средний</v>
      </c>
      <c r="L8" s="91">
        <f t="shared" si="1"/>
        <v>12</v>
      </c>
      <c r="M8" s="91" t="str" cm="1">
        <f t="array" ref="M8">_xlfn.IFS(AND(L8&gt;=4, L8&lt;=8),"низкий",AND(L8&gt;=9, L8&lt;=12),"средний",AND(L8&gt;=13, L8&lt;=16),"высокий")</f>
        <v>средний</v>
      </c>
      <c r="N8" s="67">
        <f t="shared" si="2"/>
        <v>10</v>
      </c>
      <c r="O8" s="67" t="str" cm="1">
        <f t="array" ref="O8">_xlfn.IFS(AND(N8&gt;=4, N8&lt;=8),"низкий",AND(N8&gt;=9, N8&lt;=12),"средний",AND(N8&gt;=13, N8&lt;=16),"высокий")</f>
        <v>средний</v>
      </c>
      <c r="P8" s="91">
        <f t="shared" si="3"/>
        <v>6</v>
      </c>
      <c r="Q8" s="91" t="str" cm="1">
        <f t="array" ref="Q8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8" s="67">
        <f t="shared" si="4"/>
        <v>6</v>
      </c>
      <c r="S8" s="67" t="str" cm="1">
        <f t="array" ref="S8">_xlfn.IFS(AND(R8&gt;=2, R8&lt;=3),"низкий",AND(R8&gt;=4, R8&lt;=6),"средний",AND(R8&gt;=7, R8&lt;=8),"высокий")</f>
        <v>средний</v>
      </c>
      <c r="T8" s="91">
        <f t="shared" si="5"/>
        <v>5</v>
      </c>
      <c r="U8" s="91" t="str" cm="1">
        <f t="array" ref="U8">_xlfn.IFS(AND(T8&gt;=2, T8&lt;=3),"низкий",AND(T8&gt;=4, T8&lt;=6),"средний",AND(T8&gt;=7, T8&lt;=8),"высокий")</f>
        <v>средний</v>
      </c>
      <c r="V8" s="67">
        <f t="shared" si="6"/>
        <v>5</v>
      </c>
      <c r="W8" s="67" t="str" cm="1">
        <f t="array" ref="W8">_xlfn.IFS(AND(V8&gt;=2, V8&lt;=3),"низкий",AND(V8&gt;=4, V8&lt;=6),"средний",AND(V8&gt;=7, V8&lt;=8),"высокий")</f>
        <v>средний</v>
      </c>
      <c r="Z8" s="87"/>
    </row>
    <row r="9" spans="1:26" x14ac:dyDescent="0.15">
      <c r="A9" s="47" t="s">
        <v>219</v>
      </c>
      <c r="B9" s="12">
        <v>3</v>
      </c>
      <c r="C9" s="10">
        <v>2</v>
      </c>
      <c r="D9" s="12">
        <v>3</v>
      </c>
      <c r="E9" s="9">
        <v>1</v>
      </c>
      <c r="F9" s="9">
        <v>1</v>
      </c>
      <c r="G9" s="10">
        <v>2</v>
      </c>
      <c r="H9" s="12">
        <v>3</v>
      </c>
      <c r="I9" s="12">
        <v>3</v>
      </c>
      <c r="J9" s="67">
        <f t="shared" si="0"/>
        <v>18</v>
      </c>
      <c r="K9" s="67" t="str" cm="1">
        <f t="array" ref="K9">_xlfn.IFS(AND(J9&gt;=8, J9&lt;=16),"низкий",AND(J9&gt;=17, J9&lt;=24),"средний",AND(J9&gt;=25, J9&lt;=32),"высокий")</f>
        <v>средний</v>
      </c>
      <c r="L9" s="91">
        <f t="shared" si="1"/>
        <v>9</v>
      </c>
      <c r="M9" s="91" t="str" cm="1">
        <f t="array" ref="M9">_xlfn.IFS(AND(L9&gt;=4, L9&lt;=8),"низкий",AND(L9&gt;=9, L9&lt;=12),"средний",AND(L9&gt;=13, L9&lt;=16),"высокий")</f>
        <v>средний</v>
      </c>
      <c r="N9" s="67">
        <f t="shared" si="2"/>
        <v>9</v>
      </c>
      <c r="O9" s="67" t="str" cm="1">
        <f t="array" ref="O9">_xlfn.IFS(AND(N9&gt;=4, N9&lt;=8),"низкий",AND(N9&gt;=9, N9&lt;=12),"средний",AND(N9&gt;=13, N9&lt;=16),"высокий")</f>
        <v>средний</v>
      </c>
      <c r="P9" s="91">
        <f t="shared" si="3"/>
        <v>6</v>
      </c>
      <c r="Q9" s="91" t="str" cm="1">
        <f t="array" ref="Q9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9" s="67">
        <f t="shared" si="4"/>
        <v>3</v>
      </c>
      <c r="S9" s="67" t="str" cm="1">
        <f t="array" ref="S9">_xlfn.IFS(AND(R9&gt;=2, R9&lt;=3),"низкий",AND(R9&gt;=4, R9&lt;=6),"средний",AND(R9&gt;=7, R9&lt;=8),"высокий")</f>
        <v>низкий</v>
      </c>
      <c r="T9" s="91">
        <f t="shared" si="5"/>
        <v>4</v>
      </c>
      <c r="U9" s="91" t="str" cm="1">
        <f t="array" ref="U9">_xlfn.IFS(AND(T9&gt;=2, T9&lt;=3),"низкий",AND(T9&gt;=4, T9&lt;=6),"средний",AND(T9&gt;=7, T9&lt;=8),"высокий")</f>
        <v>средний</v>
      </c>
      <c r="V9" s="67">
        <f t="shared" si="6"/>
        <v>5</v>
      </c>
      <c r="W9" s="67" t="str" cm="1">
        <f t="array" ref="W9">_xlfn.IFS(AND(V9&gt;=2, V9&lt;=3),"низкий",AND(V9&gt;=4, V9&lt;=6),"средний",AND(V9&gt;=7, V9&lt;=8),"высокий")</f>
        <v>средний</v>
      </c>
      <c r="Z9" s="87"/>
    </row>
    <row r="10" spans="1:26" x14ac:dyDescent="0.15">
      <c r="A10" s="46" t="s">
        <v>220</v>
      </c>
      <c r="B10" s="12">
        <v>3</v>
      </c>
      <c r="C10" s="10">
        <v>2</v>
      </c>
      <c r="D10" s="12">
        <v>3</v>
      </c>
      <c r="E10" s="10">
        <v>2</v>
      </c>
      <c r="F10" s="10">
        <v>2</v>
      </c>
      <c r="G10" s="10">
        <v>3</v>
      </c>
      <c r="H10" s="12">
        <v>3</v>
      </c>
      <c r="I10" s="12">
        <v>3</v>
      </c>
      <c r="J10" s="67">
        <f t="shared" si="0"/>
        <v>21</v>
      </c>
      <c r="K10" s="67" t="str" cm="1">
        <f t="array" ref="K10">_xlfn.IFS(AND(J10&gt;=8, J10&lt;=16),"низкий",AND(J10&gt;=17, J10&lt;=24),"средний",AND(J10&gt;=25, J10&lt;=32),"высокий")</f>
        <v>средний</v>
      </c>
      <c r="L10" s="91">
        <f t="shared" si="1"/>
        <v>10</v>
      </c>
      <c r="M10" s="91" t="str" cm="1">
        <f t="array" ref="M10">_xlfn.IFS(AND(L10&gt;=4, L10&lt;=8),"низкий",AND(L10&gt;=9, L10&lt;=12),"средний",AND(L10&gt;=13, L10&lt;=16),"высокий")</f>
        <v>средний</v>
      </c>
      <c r="N10" s="67">
        <f t="shared" si="2"/>
        <v>11</v>
      </c>
      <c r="O10" s="67" t="str" cm="1">
        <f t="array" ref="O10">_xlfn.IFS(AND(N10&gt;=4, N10&lt;=8),"низкий",AND(N10&gt;=9, N10&lt;=12),"средний",AND(N10&gt;=13, N10&lt;=16),"высокий")</f>
        <v>средний</v>
      </c>
      <c r="P10" s="91">
        <f t="shared" si="3"/>
        <v>6</v>
      </c>
      <c r="Q10" s="91" t="str" cm="1">
        <f t="array" ref="Q10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10" s="67">
        <f t="shared" si="4"/>
        <v>4</v>
      </c>
      <c r="S10" s="67" t="str" cm="1">
        <f t="array" ref="S10">_xlfn.IFS(AND(R10&gt;=2, R10&lt;=3),"низкий",AND(R10&gt;=4, R10&lt;=6),"средний",AND(R10&gt;=7, R10&lt;=8),"высокий")</f>
        <v>средний</v>
      </c>
      <c r="T10" s="91">
        <f t="shared" si="5"/>
        <v>5</v>
      </c>
      <c r="U10" s="91" t="str" cm="1">
        <f t="array" ref="U10">_xlfn.IFS(AND(T10&gt;=2, T10&lt;=3),"низкий",AND(T10&gt;=4, T10&lt;=6),"средний",AND(T10&gt;=7, T10&lt;=8),"высокий")</f>
        <v>средний</v>
      </c>
      <c r="V10" s="67">
        <f t="shared" si="6"/>
        <v>6</v>
      </c>
      <c r="W10" s="67" t="str" cm="1">
        <f t="array" ref="W10">_xlfn.IFS(AND(V10&gt;=2, V10&lt;=3),"низкий",AND(V10&gt;=4, V10&lt;=6),"средний",AND(V10&gt;=7, V10&lt;=8),"высокий")</f>
        <v>средний</v>
      </c>
      <c r="Y10" s="69" t="s">
        <v>306</v>
      </c>
      <c r="Z10" s="87"/>
    </row>
    <row r="11" spans="1:26" x14ac:dyDescent="0.15">
      <c r="A11" s="47" t="s">
        <v>221</v>
      </c>
      <c r="B11" s="11">
        <v>4</v>
      </c>
      <c r="C11" s="10">
        <v>3</v>
      </c>
      <c r="D11" s="12">
        <v>3</v>
      </c>
      <c r="E11" s="10">
        <v>3</v>
      </c>
      <c r="F11" s="9">
        <v>4</v>
      </c>
      <c r="G11" s="10">
        <v>3</v>
      </c>
      <c r="H11" s="12">
        <v>3</v>
      </c>
      <c r="I11" s="12">
        <v>3</v>
      </c>
      <c r="J11" s="67">
        <f t="shared" si="0"/>
        <v>26</v>
      </c>
      <c r="K11" s="67" t="str" cm="1">
        <f t="array" ref="K11">_xlfn.IFS(AND(J11&gt;=8, J11&lt;=16),"низкий",AND(J11&gt;=17, J11&lt;=24),"средний",AND(J11&gt;=25, J11&lt;=32),"высокий")</f>
        <v>высокий</v>
      </c>
      <c r="L11" s="91">
        <f t="shared" si="1"/>
        <v>12</v>
      </c>
      <c r="M11" s="91" t="str" cm="1">
        <f t="array" ref="M11">_xlfn.IFS(AND(L11&gt;=4, L11&lt;=8),"низкий",AND(L11&gt;=9, L11&lt;=12),"средний",AND(L11&gt;=13, L11&lt;=16),"высокий")</f>
        <v>средний</v>
      </c>
      <c r="N11" s="67">
        <f t="shared" si="2"/>
        <v>14</v>
      </c>
      <c r="O11" s="67" t="str" cm="1">
        <f t="array" ref="O11">_xlfn.IFS(AND(N11&gt;=4, N11&lt;=8),"низкий",AND(N11&gt;=9, N11&lt;=12),"средний",AND(N11&gt;=13, N11&lt;=16),"высокий")</f>
        <v>высокий</v>
      </c>
      <c r="P11" s="91">
        <f t="shared" si="3"/>
        <v>6</v>
      </c>
      <c r="Q11" s="91" t="str" cm="1">
        <f t="array" ref="Q11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11" s="67">
        <f t="shared" si="4"/>
        <v>6</v>
      </c>
      <c r="S11" s="67" t="str" cm="1">
        <f t="array" ref="S11">_xlfn.IFS(AND(R11&gt;=2, R11&lt;=3),"низкий",AND(R11&gt;=4, R11&lt;=6),"средний",AND(R11&gt;=7, R11&lt;=8),"высокий")</f>
        <v>средний</v>
      </c>
      <c r="T11" s="91">
        <f t="shared" si="5"/>
        <v>8</v>
      </c>
      <c r="U11" s="91" t="str" cm="1">
        <f t="array" ref="U11">_xlfn.IFS(AND(T11&gt;=2, T11&lt;=3),"низкий",AND(T11&gt;=4, T11&lt;=6),"средний",AND(T11&gt;=7, T11&lt;=8),"высокий")</f>
        <v>высокий</v>
      </c>
      <c r="V11" s="67">
        <f t="shared" si="6"/>
        <v>6</v>
      </c>
      <c r="W11" s="67" t="str" cm="1">
        <f t="array" ref="W11">_xlfn.IFS(AND(V11&gt;=2, V11&lt;=3),"низкий",AND(V11&gt;=4, V11&lt;=6),"средний",AND(V11&gt;=7, V11&lt;=8),"высокий")</f>
        <v>средний</v>
      </c>
      <c r="Z11" s="87"/>
    </row>
    <row r="12" spans="1:26" x14ac:dyDescent="0.15">
      <c r="A12" s="46" t="s">
        <v>222</v>
      </c>
      <c r="B12" s="12">
        <v>3</v>
      </c>
      <c r="C12" s="10">
        <v>2</v>
      </c>
      <c r="D12" s="12">
        <v>3</v>
      </c>
      <c r="E12" s="10">
        <v>3</v>
      </c>
      <c r="F12" s="10">
        <v>3</v>
      </c>
      <c r="G12" s="10">
        <v>2</v>
      </c>
      <c r="H12" s="11">
        <v>2</v>
      </c>
      <c r="I12" s="12">
        <v>3</v>
      </c>
      <c r="J12" s="67">
        <f t="shared" si="0"/>
        <v>21</v>
      </c>
      <c r="K12" s="67" t="str" cm="1">
        <f t="array" ref="K12">_xlfn.IFS(AND(J12&gt;=8, J12&lt;=16),"низкий",AND(J12&gt;=17, J12&lt;=24),"средний",AND(J12&gt;=25, J12&lt;=32),"высокий")</f>
        <v>средний</v>
      </c>
      <c r="L12" s="91">
        <f t="shared" si="1"/>
        <v>10</v>
      </c>
      <c r="M12" s="91" t="str" cm="1">
        <f t="array" ref="M12">_xlfn.IFS(AND(L12&gt;=4, L12&lt;=8),"низкий",AND(L12&gt;=9, L12&lt;=12),"средний",AND(L12&gt;=13, L12&lt;=16),"высокий")</f>
        <v>средний</v>
      </c>
      <c r="N12" s="67">
        <f t="shared" si="2"/>
        <v>11</v>
      </c>
      <c r="O12" s="67" t="str" cm="1">
        <f t="array" ref="O12">_xlfn.IFS(AND(N12&gt;=4, N12&lt;=8),"низкий",AND(N12&gt;=9, N12&lt;=12),"средний",AND(N12&gt;=13, N12&lt;=16),"высокий")</f>
        <v>средний</v>
      </c>
      <c r="P12" s="91">
        <f t="shared" si="3"/>
        <v>5</v>
      </c>
      <c r="Q12" s="91" t="str" cm="1">
        <f t="array" ref="Q12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12" s="67">
        <f t="shared" si="4"/>
        <v>5</v>
      </c>
      <c r="S12" s="67" t="str" cm="1">
        <f t="array" ref="S12">_xlfn.IFS(AND(R12&gt;=2, R12&lt;=3),"низкий",AND(R12&gt;=4, R12&lt;=6),"средний",AND(R12&gt;=7, R12&lt;=8),"высокий")</f>
        <v>средний</v>
      </c>
      <c r="T12" s="91">
        <f t="shared" si="5"/>
        <v>6</v>
      </c>
      <c r="U12" s="91" t="str" cm="1">
        <f t="array" ref="U12">_xlfn.IFS(AND(T12&gt;=2, T12&lt;=3),"низкий",AND(T12&gt;=4, T12&lt;=6),"средний",AND(T12&gt;=7, T12&lt;=8),"высокий")</f>
        <v>средний</v>
      </c>
      <c r="V12" s="67">
        <f t="shared" si="6"/>
        <v>5</v>
      </c>
      <c r="W12" s="67" t="str" cm="1">
        <f t="array" ref="W12">_xlfn.IFS(AND(V12&gt;=2, V12&lt;=3),"низкий",AND(V12&gt;=4, V12&lt;=6),"средний",AND(V12&gt;=7, V12&lt;=8),"высокий")</f>
        <v>средний</v>
      </c>
      <c r="X12">
        <f>COUNTIF(M:M,"низкий")</f>
        <v>4</v>
      </c>
      <c r="Y12" s="69" t="s">
        <v>209</v>
      </c>
      <c r="Z12" s="87">
        <f>X12/50</f>
        <v>0.08</v>
      </c>
    </row>
    <row r="13" spans="1:26" x14ac:dyDescent="0.15">
      <c r="A13" s="47" t="s">
        <v>223</v>
      </c>
      <c r="B13" s="11">
        <v>4</v>
      </c>
      <c r="C13" s="10">
        <v>2</v>
      </c>
      <c r="D13" s="11">
        <v>2</v>
      </c>
      <c r="E13" s="9">
        <v>4</v>
      </c>
      <c r="F13" s="9">
        <v>4</v>
      </c>
      <c r="G13" s="9">
        <v>4</v>
      </c>
      <c r="H13" s="11">
        <v>1</v>
      </c>
      <c r="I13" s="12">
        <v>3</v>
      </c>
      <c r="J13" s="67">
        <f t="shared" si="0"/>
        <v>24</v>
      </c>
      <c r="K13" s="67" t="str" cm="1">
        <f t="array" ref="K13">_xlfn.IFS(AND(J13&gt;=8, J13&lt;=16),"низкий",AND(J13&gt;=17, J13&lt;=24),"средний",AND(J13&gt;=25, J13&lt;=32),"высокий")</f>
        <v>средний</v>
      </c>
      <c r="L13" s="91">
        <f t="shared" si="1"/>
        <v>9</v>
      </c>
      <c r="M13" s="91" t="str" cm="1">
        <f t="array" ref="M13">_xlfn.IFS(AND(L13&gt;=4, L13&lt;=8),"низкий",AND(L13&gt;=9, L13&lt;=12),"средний",AND(L13&gt;=13, L13&lt;=16),"высокий")</f>
        <v>средний</v>
      </c>
      <c r="N13" s="67">
        <f t="shared" si="2"/>
        <v>15</v>
      </c>
      <c r="O13" s="67" t="str" cm="1">
        <f t="array" ref="O13">_xlfn.IFS(AND(N13&gt;=4, N13&lt;=8),"низкий",AND(N13&gt;=9, N13&lt;=12),"средний",AND(N13&gt;=13, N13&lt;=16),"высокий")</f>
        <v>высокий</v>
      </c>
      <c r="P13" s="91">
        <f t="shared" si="3"/>
        <v>3</v>
      </c>
      <c r="Q13" s="91" t="str" cm="1">
        <f t="array" ref="Q13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низкий</v>
      </c>
      <c r="R13" s="67">
        <f t="shared" si="4"/>
        <v>6</v>
      </c>
      <c r="S13" s="67" t="str" cm="1">
        <f t="array" ref="S13">_xlfn.IFS(AND(R13&gt;=2, R13&lt;=3),"низкий",AND(R13&gt;=4, R13&lt;=6),"средний",AND(R13&gt;=7, R13&lt;=8),"высокий")</f>
        <v>средний</v>
      </c>
      <c r="T13" s="91">
        <f t="shared" si="5"/>
        <v>8</v>
      </c>
      <c r="U13" s="91" t="str" cm="1">
        <f t="array" ref="U13">_xlfn.IFS(AND(T13&gt;=2, T13&lt;=3),"низкий",AND(T13&gt;=4, T13&lt;=6),"средний",AND(T13&gt;=7, T13&lt;=8),"высокий")</f>
        <v>высокий</v>
      </c>
      <c r="V13" s="67">
        <f t="shared" si="6"/>
        <v>7</v>
      </c>
      <c r="W13" s="67" t="str" cm="1">
        <f t="array" ref="W13">_xlfn.IFS(AND(V13&gt;=2, V13&lt;=3),"низкий",AND(V13&gt;=4, V13&lt;=6),"средний",AND(V13&gt;=7, V13&lt;=8),"высокий")</f>
        <v>высокий</v>
      </c>
      <c r="X13">
        <f>COUNTIF(M:M,"средний")</f>
        <v>35</v>
      </c>
      <c r="Y13" s="69" t="s">
        <v>210</v>
      </c>
      <c r="Z13" s="87">
        <f>X13/50</f>
        <v>0.7</v>
      </c>
    </row>
    <row r="14" spans="1:26" x14ac:dyDescent="0.15">
      <c r="A14" s="46" t="s">
        <v>224</v>
      </c>
      <c r="B14" s="12">
        <v>3</v>
      </c>
      <c r="C14" s="9">
        <v>4</v>
      </c>
      <c r="D14" s="11">
        <v>4</v>
      </c>
      <c r="E14" s="10">
        <v>3</v>
      </c>
      <c r="F14" s="9">
        <v>3</v>
      </c>
      <c r="G14" s="10">
        <v>3</v>
      </c>
      <c r="H14" s="11">
        <v>4</v>
      </c>
      <c r="I14" s="11">
        <v>4</v>
      </c>
      <c r="J14" s="67">
        <f t="shared" si="0"/>
        <v>28</v>
      </c>
      <c r="K14" s="67" t="str" cm="1">
        <f t="array" ref="K14">_xlfn.IFS(AND(J14&gt;=8, J14&lt;=16),"низкий",AND(J14&gt;=17, J14&lt;=24),"средний",AND(J14&gt;=25, J14&lt;=32),"высокий")</f>
        <v>высокий</v>
      </c>
      <c r="L14" s="91">
        <f t="shared" si="1"/>
        <v>15</v>
      </c>
      <c r="M14" s="91" t="str" cm="1">
        <f t="array" ref="M14">_xlfn.IFS(AND(L14&gt;=4, L14&lt;=8),"низкий",AND(L14&gt;=9, L14&lt;=12),"средний",AND(L14&gt;=13, L14&lt;=16),"высокий")</f>
        <v>высокий</v>
      </c>
      <c r="N14" s="67">
        <f t="shared" si="2"/>
        <v>13</v>
      </c>
      <c r="O14" s="67" t="str" cm="1">
        <f t="array" ref="O14">_xlfn.IFS(AND(N14&gt;=4, N14&lt;=8),"низкий",AND(N14&gt;=9, N14&lt;=12),"средний",AND(N14&gt;=13, N14&lt;=16),"высокий")</f>
        <v>высокий</v>
      </c>
      <c r="P14" s="91">
        <f t="shared" si="3"/>
        <v>8</v>
      </c>
      <c r="Q14" s="91" t="str" cm="1">
        <f t="array" ref="Q14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14" s="67">
        <f t="shared" si="4"/>
        <v>7</v>
      </c>
      <c r="S14" s="67" t="str" cm="1">
        <f t="array" ref="S14">_xlfn.IFS(AND(R14&gt;=2, R14&lt;=3),"низкий",AND(R14&gt;=4, R14&lt;=6),"средний",AND(R14&gt;=7, R14&lt;=8),"высокий")</f>
        <v>высокий</v>
      </c>
      <c r="T14" s="91">
        <f t="shared" si="5"/>
        <v>6</v>
      </c>
      <c r="U14" s="91" t="str" cm="1">
        <f t="array" ref="U14">_xlfn.IFS(AND(T14&gt;=2, T14&lt;=3),"низкий",AND(T14&gt;=4, T14&lt;=6),"средний",AND(T14&gt;=7, T14&lt;=8),"высокий")</f>
        <v>средний</v>
      </c>
      <c r="V14" s="67">
        <f t="shared" si="6"/>
        <v>7</v>
      </c>
      <c r="W14" s="67" t="str" cm="1">
        <f t="array" ref="W14">_xlfn.IFS(AND(V14&gt;=2, V14&lt;=3),"низкий",AND(V14&gt;=4, V14&lt;=6),"средний",AND(V14&gt;=7, V14&lt;=8),"высокий")</f>
        <v>высокий</v>
      </c>
      <c r="X14">
        <f>COUNTIF(M:M,"высокий")</f>
        <v>11</v>
      </c>
      <c r="Y14" s="69" t="s">
        <v>302</v>
      </c>
      <c r="Z14" s="87">
        <f>X14/50</f>
        <v>0.22</v>
      </c>
    </row>
    <row r="15" spans="1:26" x14ac:dyDescent="0.15">
      <c r="A15" s="47" t="s">
        <v>225</v>
      </c>
      <c r="B15" s="12">
        <v>3</v>
      </c>
      <c r="C15" s="10">
        <v>3</v>
      </c>
      <c r="D15" s="12">
        <v>3</v>
      </c>
      <c r="E15" s="10">
        <v>3</v>
      </c>
      <c r="F15" s="10">
        <v>2</v>
      </c>
      <c r="G15" s="10">
        <v>2</v>
      </c>
      <c r="H15" s="12">
        <v>3</v>
      </c>
      <c r="I15" s="12">
        <v>3</v>
      </c>
      <c r="J15" s="67">
        <f t="shared" si="0"/>
        <v>22</v>
      </c>
      <c r="K15" s="67" t="str" cm="1">
        <f t="array" ref="K15">_xlfn.IFS(AND(J15&gt;=8, J15&lt;=16),"низкий",AND(J15&gt;=17, J15&lt;=24),"средний",AND(J15&gt;=25, J15&lt;=32),"высокий")</f>
        <v>средний</v>
      </c>
      <c r="L15" s="91">
        <f t="shared" si="1"/>
        <v>12</v>
      </c>
      <c r="M15" s="91" t="str" cm="1">
        <f t="array" ref="M15">_xlfn.IFS(AND(L15&gt;=4, L15&lt;=8),"низкий",AND(L15&gt;=9, L15&lt;=12),"средний",AND(L15&gt;=13, L15&lt;=16),"высокий")</f>
        <v>средний</v>
      </c>
      <c r="N15" s="67">
        <f t="shared" si="2"/>
        <v>10</v>
      </c>
      <c r="O15" s="67" t="str" cm="1">
        <f t="array" ref="O15">_xlfn.IFS(AND(N15&gt;=4, N15&lt;=8),"низкий",AND(N15&gt;=9, N15&lt;=12),"средний",AND(N15&gt;=13, N15&lt;=16),"высокий")</f>
        <v>средний</v>
      </c>
      <c r="P15" s="91">
        <f t="shared" si="3"/>
        <v>6</v>
      </c>
      <c r="Q15" s="91" t="str" cm="1">
        <f t="array" ref="Q15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15" s="67">
        <f t="shared" si="4"/>
        <v>6</v>
      </c>
      <c r="S15" s="67" t="str" cm="1">
        <f t="array" ref="S15">_xlfn.IFS(AND(R15&gt;=2, R15&lt;=3),"низкий",AND(R15&gt;=4, R15&lt;=6),"средний",AND(R15&gt;=7, R15&lt;=8),"высокий")</f>
        <v>средний</v>
      </c>
      <c r="T15" s="91">
        <f t="shared" si="5"/>
        <v>5</v>
      </c>
      <c r="U15" s="91" t="str" cm="1">
        <f t="array" ref="U15">_xlfn.IFS(AND(T15&gt;=2, T15&lt;=3),"низкий",AND(T15&gt;=4, T15&lt;=6),"средний",AND(T15&gt;=7, T15&lt;=8),"высокий")</f>
        <v>средний</v>
      </c>
      <c r="V15" s="67">
        <f t="shared" si="6"/>
        <v>5</v>
      </c>
      <c r="W15" s="67" t="str" cm="1">
        <f t="array" ref="W15">_xlfn.IFS(AND(V15&gt;=2, V15&lt;=3),"низкий",AND(V15&gt;=4, V15&lt;=6),"средний",AND(V15&gt;=7, V15&lt;=8),"высокий")</f>
        <v>средний</v>
      </c>
      <c r="Z15" s="87"/>
    </row>
    <row r="16" spans="1:26" x14ac:dyDescent="0.15">
      <c r="A16" s="46" t="s">
        <v>226</v>
      </c>
      <c r="B16" s="12">
        <v>3</v>
      </c>
      <c r="C16" s="10">
        <v>3</v>
      </c>
      <c r="D16" s="12">
        <v>3</v>
      </c>
      <c r="E16" s="58">
        <v>2</v>
      </c>
      <c r="F16" s="10">
        <v>2</v>
      </c>
      <c r="G16" s="9">
        <v>1</v>
      </c>
      <c r="H16" s="12">
        <v>3</v>
      </c>
      <c r="I16" s="11">
        <v>1</v>
      </c>
      <c r="J16" s="67">
        <f t="shared" si="0"/>
        <v>18</v>
      </c>
      <c r="K16" s="67" t="str" cm="1">
        <f t="array" ref="K16">_xlfn.IFS(AND(J16&gt;=8, J16&lt;=16),"низкий",AND(J16&gt;=17, J16&lt;=24),"средний",AND(J16&gt;=25, J16&lt;=32),"высокий")</f>
        <v>средний</v>
      </c>
      <c r="L16" s="91">
        <f t="shared" si="1"/>
        <v>11</v>
      </c>
      <c r="M16" s="91" t="str" cm="1">
        <f t="array" ref="M16">_xlfn.IFS(AND(L16&gt;=4, L16&lt;=8),"низкий",AND(L16&gt;=9, L16&lt;=12),"средний",AND(L16&gt;=13, L16&lt;=16),"высокий")</f>
        <v>средний</v>
      </c>
      <c r="N16" s="67">
        <f t="shared" si="2"/>
        <v>7</v>
      </c>
      <c r="O16" s="67" t="str" cm="1">
        <f t="array" ref="O16">_xlfn.IFS(AND(N16&gt;=4, N16&lt;=8),"низкий",AND(N16&gt;=9, N16&lt;=12),"средний",AND(N16&gt;=13, N16&lt;=16),"высокий")</f>
        <v>низкий</v>
      </c>
      <c r="P16" s="91">
        <f t="shared" si="3"/>
        <v>6</v>
      </c>
      <c r="Q16" s="91" t="str" cm="1">
        <f t="array" ref="Q16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16" s="67">
        <f t="shared" si="4"/>
        <v>5</v>
      </c>
      <c r="S16" s="67" t="str" cm="1">
        <f t="array" ref="S16">_xlfn.IFS(AND(R16&gt;=2, R16&lt;=3),"низкий",AND(R16&gt;=4, R16&lt;=6),"средний",AND(R16&gt;=7, R16&lt;=8),"высокий")</f>
        <v>средний</v>
      </c>
      <c r="T16" s="91">
        <f t="shared" si="5"/>
        <v>5</v>
      </c>
      <c r="U16" s="91" t="str" cm="1">
        <f t="array" ref="U16">_xlfn.IFS(AND(T16&gt;=2, T16&lt;=3),"низкий",AND(T16&gt;=4, T16&lt;=6),"средний",AND(T16&gt;=7, T16&lt;=8),"высокий")</f>
        <v>средний</v>
      </c>
      <c r="V16" s="67">
        <f t="shared" si="6"/>
        <v>2</v>
      </c>
      <c r="W16" s="67" t="str" cm="1">
        <f t="array" ref="W16">_xlfn.IFS(AND(V16&gt;=2, V16&lt;=3),"низкий",AND(V16&gt;=4, V16&lt;=6),"средний",AND(V16&gt;=7, V16&lt;=8),"высокий")</f>
        <v>низкий</v>
      </c>
      <c r="Y16" s="69" t="s">
        <v>307</v>
      </c>
      <c r="Z16" s="87"/>
    </row>
    <row r="17" spans="1:26" x14ac:dyDescent="0.15">
      <c r="A17" s="47" t="s">
        <v>227</v>
      </c>
      <c r="B17" s="11">
        <v>4</v>
      </c>
      <c r="C17" s="10">
        <v>3</v>
      </c>
      <c r="D17" s="11">
        <v>4</v>
      </c>
      <c r="E17" s="10">
        <v>3</v>
      </c>
      <c r="F17" s="10">
        <v>2</v>
      </c>
      <c r="G17" s="9">
        <v>1</v>
      </c>
      <c r="H17" s="12">
        <v>3</v>
      </c>
      <c r="I17" s="11">
        <v>1</v>
      </c>
      <c r="J17" s="67">
        <f t="shared" si="0"/>
        <v>21</v>
      </c>
      <c r="K17" s="67" t="str" cm="1">
        <f t="array" ref="K17">_xlfn.IFS(AND(J17&gt;=8, J17&lt;=16),"низкий",AND(J17&gt;=17, J17&lt;=24),"средний",AND(J17&gt;=25, J17&lt;=32),"высокий")</f>
        <v>средний</v>
      </c>
      <c r="L17" s="91">
        <f t="shared" si="1"/>
        <v>13</v>
      </c>
      <c r="M17" s="91" t="str" cm="1">
        <f t="array" ref="M17">_xlfn.IFS(AND(L17&gt;=4, L17&lt;=8),"низкий",AND(L17&gt;=9, L17&lt;=12),"средний",AND(L17&gt;=13, L17&lt;=16),"высокий")</f>
        <v>высокий</v>
      </c>
      <c r="N17" s="67">
        <f t="shared" si="2"/>
        <v>8</v>
      </c>
      <c r="O17" s="67" t="str" cm="1">
        <f t="array" ref="O17">_xlfn.IFS(AND(N17&gt;=4, N17&lt;=8),"низкий",AND(N17&gt;=9, N17&lt;=12),"средний",AND(N17&gt;=13, N17&lt;=16),"высокий")</f>
        <v>низкий</v>
      </c>
      <c r="P17" s="91">
        <f t="shared" si="3"/>
        <v>7</v>
      </c>
      <c r="Q17" s="91" t="str" cm="1">
        <f t="array" ref="Q17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17" s="67">
        <f t="shared" si="4"/>
        <v>6</v>
      </c>
      <c r="S17" s="67" t="str" cm="1">
        <f t="array" ref="S17">_xlfn.IFS(AND(R17&gt;=2, R17&lt;=3),"низкий",AND(R17&gt;=4, R17&lt;=6),"средний",AND(R17&gt;=7, R17&lt;=8),"высокий")</f>
        <v>средний</v>
      </c>
      <c r="T17" s="91">
        <f t="shared" si="5"/>
        <v>6</v>
      </c>
      <c r="U17" s="91" t="str" cm="1">
        <f t="array" ref="U17">_xlfn.IFS(AND(T17&gt;=2, T17&lt;=3),"низкий",AND(T17&gt;=4, T17&lt;=6),"средний",AND(T17&gt;=7, T17&lt;=8),"высокий")</f>
        <v>средний</v>
      </c>
      <c r="V17" s="67">
        <f t="shared" si="6"/>
        <v>2</v>
      </c>
      <c r="W17" s="67" t="str" cm="1">
        <f t="array" ref="W17">_xlfn.IFS(AND(V17&gt;=2, V17&lt;=3),"низкий",AND(V17&gt;=4, V17&lt;=6),"средний",AND(V17&gt;=7, V17&lt;=8),"высокий")</f>
        <v>низкий</v>
      </c>
      <c r="Y17" s="69"/>
      <c r="Z17" s="87"/>
    </row>
    <row r="18" spans="1:26" x14ac:dyDescent="0.15">
      <c r="A18" s="46" t="s">
        <v>228</v>
      </c>
      <c r="B18" s="11">
        <v>4</v>
      </c>
      <c r="C18" s="10">
        <v>2</v>
      </c>
      <c r="D18" s="11">
        <v>4</v>
      </c>
      <c r="E18" s="10">
        <v>3</v>
      </c>
      <c r="F18" s="9">
        <v>4</v>
      </c>
      <c r="G18" s="10">
        <v>2</v>
      </c>
      <c r="H18" s="12">
        <v>3</v>
      </c>
      <c r="I18" s="12">
        <v>3</v>
      </c>
      <c r="J18" s="67">
        <f t="shared" si="0"/>
        <v>25</v>
      </c>
      <c r="K18" s="67" t="str" cm="1">
        <f t="array" ref="K18">_xlfn.IFS(AND(J18&gt;=8, J18&lt;=16),"низкий",AND(J18&gt;=17, J18&lt;=24),"средний",AND(J18&gt;=25, J18&lt;=32),"высокий")</f>
        <v>высокий</v>
      </c>
      <c r="L18" s="91">
        <f t="shared" si="1"/>
        <v>12</v>
      </c>
      <c r="M18" s="91" t="str" cm="1">
        <f t="array" ref="M18">_xlfn.IFS(AND(L18&gt;=4, L18&lt;=8),"низкий",AND(L18&gt;=9, L18&lt;=12),"средний",AND(L18&gt;=13, L18&lt;=16),"высокий")</f>
        <v>средний</v>
      </c>
      <c r="N18" s="67">
        <f t="shared" si="2"/>
        <v>13</v>
      </c>
      <c r="O18" s="67" t="str" cm="1">
        <f t="array" ref="O18">_xlfn.IFS(AND(N18&gt;=4, N18&lt;=8),"низкий",AND(N18&gt;=9, N18&lt;=12),"средний",AND(N18&gt;=13, N18&lt;=16),"высокий")</f>
        <v>высокий</v>
      </c>
      <c r="P18" s="91">
        <f t="shared" si="3"/>
        <v>7</v>
      </c>
      <c r="Q18" s="91" t="str" cm="1">
        <f t="array" ref="Q18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18" s="67">
        <f t="shared" si="4"/>
        <v>5</v>
      </c>
      <c r="S18" s="67" t="str" cm="1">
        <f t="array" ref="S18">_xlfn.IFS(AND(R18&gt;=2, R18&lt;=3),"низкий",AND(R18&gt;=4, R18&lt;=6),"средний",AND(R18&gt;=7, R18&lt;=8),"высокий")</f>
        <v>средний</v>
      </c>
      <c r="T18" s="91">
        <f t="shared" si="5"/>
        <v>8</v>
      </c>
      <c r="U18" s="91" t="str" cm="1">
        <f t="array" ref="U18">_xlfn.IFS(AND(T18&gt;=2, T18&lt;=3),"низкий",AND(T18&gt;=4, T18&lt;=6),"средний",AND(T18&gt;=7, T18&lt;=8),"высокий")</f>
        <v>высокий</v>
      </c>
      <c r="V18" s="67">
        <f t="shared" si="6"/>
        <v>5</v>
      </c>
      <c r="W18" s="67" t="str" cm="1">
        <f t="array" ref="W18">_xlfn.IFS(AND(V18&gt;=2, V18&lt;=3),"низкий",AND(V18&gt;=4, V18&lt;=6),"средний",AND(V18&gt;=7, V18&lt;=8),"высокий")</f>
        <v>средний</v>
      </c>
      <c r="X18">
        <f>COUNTIF(O:O,"низкий")</f>
        <v>6</v>
      </c>
      <c r="Y18" s="69" t="s">
        <v>209</v>
      </c>
      <c r="Z18" s="87">
        <f>X18/50</f>
        <v>0.12</v>
      </c>
    </row>
    <row r="19" spans="1:26" x14ac:dyDescent="0.15">
      <c r="A19" s="47" t="s">
        <v>229</v>
      </c>
      <c r="B19" s="12">
        <v>3</v>
      </c>
      <c r="C19" s="10">
        <v>3</v>
      </c>
      <c r="D19" s="12">
        <v>3</v>
      </c>
      <c r="E19" s="10">
        <v>3</v>
      </c>
      <c r="F19" s="58">
        <v>2</v>
      </c>
      <c r="G19" s="10">
        <v>3</v>
      </c>
      <c r="H19" s="12">
        <v>3</v>
      </c>
      <c r="I19" s="12">
        <v>3</v>
      </c>
      <c r="J19" s="67">
        <f t="shared" si="0"/>
        <v>23</v>
      </c>
      <c r="K19" s="67" t="str" cm="1">
        <f t="array" ref="K19">_xlfn.IFS(AND(J19&gt;=8, J19&lt;=16),"низкий",AND(J19&gt;=17, J19&lt;=24),"средний",AND(J19&gt;=25, J19&lt;=32),"высокий")</f>
        <v>средний</v>
      </c>
      <c r="L19" s="91">
        <f t="shared" si="1"/>
        <v>12</v>
      </c>
      <c r="M19" s="91" t="str" cm="1">
        <f t="array" ref="M19">_xlfn.IFS(AND(L19&gt;=4, L19&lt;=8),"низкий",AND(L19&gt;=9, L19&lt;=12),"средний",AND(L19&gt;=13, L19&lt;=16),"высокий")</f>
        <v>средний</v>
      </c>
      <c r="N19" s="67">
        <f t="shared" si="2"/>
        <v>11</v>
      </c>
      <c r="O19" s="67" t="str" cm="1">
        <f t="array" ref="O19">_xlfn.IFS(AND(N19&gt;=4, N19&lt;=8),"низкий",AND(N19&gt;=9, N19&lt;=12),"средний",AND(N19&gt;=13, N19&lt;=16),"высокий")</f>
        <v>средний</v>
      </c>
      <c r="P19" s="91">
        <f t="shared" si="3"/>
        <v>6</v>
      </c>
      <c r="Q19" s="91" t="str" cm="1">
        <f t="array" ref="Q19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19" s="67">
        <f t="shared" si="4"/>
        <v>6</v>
      </c>
      <c r="S19" s="67" t="str" cm="1">
        <f t="array" ref="S19">_xlfn.IFS(AND(R19&gt;=2, R19&lt;=3),"низкий",AND(R19&gt;=4, R19&lt;=6),"средний",AND(R19&gt;=7, R19&lt;=8),"высокий")</f>
        <v>средний</v>
      </c>
      <c r="T19" s="91">
        <f t="shared" si="5"/>
        <v>5</v>
      </c>
      <c r="U19" s="91" t="str" cm="1">
        <f t="array" ref="U19">_xlfn.IFS(AND(T19&gt;=2, T19&lt;=3),"низкий",AND(T19&gt;=4, T19&lt;=6),"средний",AND(T19&gt;=7, T19&lt;=8),"высокий")</f>
        <v>средний</v>
      </c>
      <c r="V19" s="67">
        <f t="shared" si="6"/>
        <v>6</v>
      </c>
      <c r="W19" s="67" t="str" cm="1">
        <f t="array" ref="W19">_xlfn.IFS(AND(V19&gt;=2, V19&lt;=3),"низкий",AND(V19&gt;=4, V19&lt;=6),"средний",AND(V19&gt;=7, V19&lt;=8),"высокий")</f>
        <v>средний</v>
      </c>
      <c r="X19">
        <f>COUNTIF(O:O,"средний")</f>
        <v>26</v>
      </c>
      <c r="Y19" s="69" t="s">
        <v>210</v>
      </c>
      <c r="Z19" s="87">
        <f>X19/50</f>
        <v>0.52</v>
      </c>
    </row>
    <row r="20" spans="1:26" x14ac:dyDescent="0.15">
      <c r="A20" s="46" t="s">
        <v>230</v>
      </c>
      <c r="B20" s="11">
        <v>4</v>
      </c>
      <c r="C20" s="10">
        <v>3</v>
      </c>
      <c r="D20" s="12">
        <v>3</v>
      </c>
      <c r="E20" s="10">
        <v>3</v>
      </c>
      <c r="F20" s="10">
        <v>3</v>
      </c>
      <c r="G20" s="9">
        <v>4</v>
      </c>
      <c r="H20" s="12">
        <v>3</v>
      </c>
      <c r="I20" s="11">
        <v>4</v>
      </c>
      <c r="J20" s="67">
        <f t="shared" si="0"/>
        <v>27</v>
      </c>
      <c r="K20" s="67" t="str" cm="1">
        <f t="array" ref="K20">_xlfn.IFS(AND(J20&gt;=8, J20&lt;=16),"низкий",AND(J20&gt;=17, J20&lt;=24),"средний",AND(J20&gt;=25, J20&lt;=32),"высокий")</f>
        <v>высокий</v>
      </c>
      <c r="L20" s="91">
        <f t="shared" si="1"/>
        <v>12</v>
      </c>
      <c r="M20" s="91" t="str" cm="1">
        <f t="array" ref="M20">_xlfn.IFS(AND(L20&gt;=4, L20&lt;=8),"низкий",AND(L20&gt;=9, L20&lt;=12),"средний",AND(L20&gt;=13, L20&lt;=16),"высокий")</f>
        <v>средний</v>
      </c>
      <c r="N20" s="67">
        <f t="shared" si="2"/>
        <v>15</v>
      </c>
      <c r="O20" s="67" t="str" cm="1">
        <f t="array" ref="O20">_xlfn.IFS(AND(N20&gt;=4, N20&lt;=8),"низкий",AND(N20&gt;=9, N20&lt;=12),"средний",AND(N20&gt;=13, N20&lt;=16),"высокий")</f>
        <v>высокий</v>
      </c>
      <c r="P20" s="91">
        <f t="shared" si="3"/>
        <v>6</v>
      </c>
      <c r="Q20" s="91" t="str" cm="1">
        <f t="array" ref="Q20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20" s="67">
        <f t="shared" si="4"/>
        <v>6</v>
      </c>
      <c r="S20" s="67" t="str" cm="1">
        <f t="array" ref="S20">_xlfn.IFS(AND(R20&gt;=2, R20&lt;=3),"низкий",AND(R20&gt;=4, R20&lt;=6),"средний",AND(R20&gt;=7, R20&lt;=8),"высокий")</f>
        <v>средний</v>
      </c>
      <c r="T20" s="91">
        <f t="shared" si="5"/>
        <v>7</v>
      </c>
      <c r="U20" s="91" t="str" cm="1">
        <f t="array" ref="U20">_xlfn.IFS(AND(T20&gt;=2, T20&lt;=3),"низкий",AND(T20&gt;=4, T20&lt;=6),"средний",AND(T20&gt;=7, T20&lt;=8),"высокий")</f>
        <v>высокий</v>
      </c>
      <c r="V20" s="67">
        <f t="shared" si="6"/>
        <v>8</v>
      </c>
      <c r="W20" s="67" t="str" cm="1">
        <f t="array" ref="W20">_xlfn.IFS(AND(V20&gt;=2, V20&lt;=3),"низкий",AND(V20&gt;=4, V20&lt;=6),"средний",AND(V20&gt;=7, V20&lt;=8),"высокий")</f>
        <v>высокий</v>
      </c>
      <c r="X20">
        <f>COUNTIF(O:O,"высокий")</f>
        <v>18</v>
      </c>
      <c r="Y20" s="69" t="s">
        <v>302</v>
      </c>
      <c r="Z20" s="87">
        <f>X20/50</f>
        <v>0.36</v>
      </c>
    </row>
    <row r="21" spans="1:26" x14ac:dyDescent="0.15">
      <c r="A21" s="47" t="s">
        <v>231</v>
      </c>
      <c r="B21" s="11">
        <v>4</v>
      </c>
      <c r="C21" s="10">
        <v>2</v>
      </c>
      <c r="D21" s="12">
        <v>3</v>
      </c>
      <c r="E21" s="58">
        <v>2</v>
      </c>
      <c r="F21" s="10">
        <v>3</v>
      </c>
      <c r="G21" s="10">
        <v>3</v>
      </c>
      <c r="H21" s="12">
        <v>3</v>
      </c>
      <c r="I21" s="12">
        <v>3</v>
      </c>
      <c r="J21" s="67">
        <f t="shared" si="0"/>
        <v>23</v>
      </c>
      <c r="K21" s="67" t="str" cm="1">
        <f t="array" ref="K21">_xlfn.IFS(AND(J21&gt;=8, J21&lt;=16),"низкий",AND(J21&gt;=17, J21&lt;=24),"средний",AND(J21&gt;=25, J21&lt;=32),"высокий")</f>
        <v>средний</v>
      </c>
      <c r="L21" s="91">
        <f t="shared" si="1"/>
        <v>10</v>
      </c>
      <c r="M21" s="91" t="str" cm="1">
        <f t="array" ref="M21">_xlfn.IFS(AND(L21&gt;=4, L21&lt;=8),"низкий",AND(L21&gt;=9, L21&lt;=12),"средний",AND(L21&gt;=13, L21&lt;=16),"высокий")</f>
        <v>средний</v>
      </c>
      <c r="N21" s="67">
        <f t="shared" si="2"/>
        <v>13</v>
      </c>
      <c r="O21" s="67" t="str" cm="1">
        <f t="array" ref="O21">_xlfn.IFS(AND(N21&gt;=4, N21&lt;=8),"низкий",AND(N21&gt;=9, N21&lt;=12),"средний",AND(N21&gt;=13, N21&lt;=16),"высокий")</f>
        <v>высокий</v>
      </c>
      <c r="P21" s="91">
        <f t="shared" si="3"/>
        <v>6</v>
      </c>
      <c r="Q21" s="91" t="str" cm="1">
        <f t="array" ref="Q21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21" s="67">
        <f t="shared" si="4"/>
        <v>4</v>
      </c>
      <c r="S21" s="67" t="str" cm="1">
        <f t="array" ref="S21">_xlfn.IFS(AND(R21&gt;=2, R21&lt;=3),"низкий",AND(R21&gt;=4, R21&lt;=6),"средний",AND(R21&gt;=7, R21&lt;=8),"высокий")</f>
        <v>средний</v>
      </c>
      <c r="T21" s="91">
        <f t="shared" si="5"/>
        <v>7</v>
      </c>
      <c r="U21" s="91" t="str" cm="1">
        <f t="array" ref="U21">_xlfn.IFS(AND(T21&gt;=2, T21&lt;=3),"низкий",AND(T21&gt;=4, T21&lt;=6),"средний",AND(T21&gt;=7, T21&lt;=8),"высокий")</f>
        <v>высокий</v>
      </c>
      <c r="V21" s="67">
        <f t="shared" si="6"/>
        <v>6</v>
      </c>
      <c r="W21" s="67" t="str" cm="1">
        <f t="array" ref="W21">_xlfn.IFS(AND(V21&gt;=2, V21&lt;=3),"низкий",AND(V21&gt;=4, V21&lt;=6),"средний",AND(V21&gt;=7, V21&lt;=8),"высокий")</f>
        <v>средний</v>
      </c>
      <c r="Y21" s="69"/>
      <c r="Z21" s="87"/>
    </row>
    <row r="22" spans="1:26" x14ac:dyDescent="0.15">
      <c r="A22" s="46" t="s">
        <v>232</v>
      </c>
      <c r="B22" s="11">
        <v>2</v>
      </c>
      <c r="C22" s="10">
        <v>3</v>
      </c>
      <c r="D22" s="11">
        <v>2</v>
      </c>
      <c r="E22" s="10">
        <v>3</v>
      </c>
      <c r="F22" s="10">
        <v>3</v>
      </c>
      <c r="G22" s="10">
        <v>3</v>
      </c>
      <c r="H22" s="11">
        <v>2</v>
      </c>
      <c r="I22" s="11">
        <v>2</v>
      </c>
      <c r="J22" s="67">
        <f t="shared" si="0"/>
        <v>20</v>
      </c>
      <c r="K22" s="67" t="str" cm="1">
        <f t="array" ref="K22">_xlfn.IFS(AND(J22&gt;=8, J22&lt;=16),"низкий",AND(J22&gt;=17, J22&lt;=24),"средний",AND(J22&gt;=25, J22&lt;=32),"высокий")</f>
        <v>средний</v>
      </c>
      <c r="L22" s="91">
        <f t="shared" si="1"/>
        <v>10</v>
      </c>
      <c r="M22" s="91" t="str" cm="1">
        <f t="array" ref="M22">_xlfn.IFS(AND(L22&gt;=4, L22&lt;=8),"низкий",AND(L22&gt;=9, L22&lt;=12),"средний",AND(L22&gt;=13, L22&lt;=16),"высокий")</f>
        <v>средний</v>
      </c>
      <c r="N22" s="67">
        <f t="shared" si="2"/>
        <v>10</v>
      </c>
      <c r="O22" s="67" t="str" cm="1">
        <f t="array" ref="O22">_xlfn.IFS(AND(N22&gt;=4, N22&lt;=8),"низкий",AND(N22&gt;=9, N22&lt;=12),"средний",AND(N22&gt;=13, N22&lt;=16),"высокий")</f>
        <v>средний</v>
      </c>
      <c r="P22" s="91">
        <f t="shared" si="3"/>
        <v>4</v>
      </c>
      <c r="Q22" s="91" t="str" cm="1">
        <f t="array" ref="Q22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22" s="67">
        <f t="shared" si="4"/>
        <v>6</v>
      </c>
      <c r="S22" s="67" t="str" cm="1">
        <f t="array" ref="S22">_xlfn.IFS(AND(R22&gt;=2, R22&lt;=3),"низкий",AND(R22&gt;=4, R22&lt;=6),"средний",AND(R22&gt;=7, R22&lt;=8),"высокий")</f>
        <v>средний</v>
      </c>
      <c r="T22" s="91">
        <f t="shared" si="5"/>
        <v>5</v>
      </c>
      <c r="U22" s="91" t="str" cm="1">
        <f t="array" ref="U22">_xlfn.IFS(AND(T22&gt;=2, T22&lt;=3),"низкий",AND(T22&gt;=4, T22&lt;=6),"средний",AND(T22&gt;=7, T22&lt;=8),"высокий")</f>
        <v>средний</v>
      </c>
      <c r="V22" s="67">
        <f t="shared" si="6"/>
        <v>5</v>
      </c>
      <c r="W22" s="67" t="str" cm="1">
        <f t="array" ref="W22">_xlfn.IFS(AND(V22&gt;=2, V22&lt;=3),"низкий",AND(V22&gt;=4, V22&lt;=6),"средний",AND(V22&gt;=7, V22&lt;=8),"высокий")</f>
        <v>средний</v>
      </c>
      <c r="Y22" s="69" t="s">
        <v>308</v>
      </c>
      <c r="Z22" s="87"/>
    </row>
    <row r="23" spans="1:26" x14ac:dyDescent="0.15">
      <c r="A23" s="47" t="s">
        <v>233</v>
      </c>
      <c r="B23" s="12">
        <v>3</v>
      </c>
      <c r="C23" s="10">
        <v>3</v>
      </c>
      <c r="D23" s="12">
        <v>3</v>
      </c>
      <c r="E23" s="58">
        <v>2</v>
      </c>
      <c r="F23" s="58">
        <v>2</v>
      </c>
      <c r="G23" s="58">
        <v>2</v>
      </c>
      <c r="H23" s="12">
        <v>3</v>
      </c>
      <c r="I23" s="12">
        <v>3</v>
      </c>
      <c r="J23" s="67">
        <f t="shared" si="0"/>
        <v>21</v>
      </c>
      <c r="K23" s="67" t="str" cm="1">
        <f t="array" ref="K23">_xlfn.IFS(AND(J23&gt;=8, J23&lt;=16),"низкий",AND(J23&gt;=17, J23&lt;=24),"средний",AND(J23&gt;=25, J23&lt;=32),"высокий")</f>
        <v>средний</v>
      </c>
      <c r="L23" s="91">
        <f t="shared" si="1"/>
        <v>11</v>
      </c>
      <c r="M23" s="91" t="str" cm="1">
        <f t="array" ref="M23">_xlfn.IFS(AND(L23&gt;=4, L23&lt;=8),"низкий",AND(L23&gt;=9, L23&lt;=12),"средний",AND(L23&gt;=13, L23&lt;=16),"высокий")</f>
        <v>средний</v>
      </c>
      <c r="N23" s="67">
        <f t="shared" si="2"/>
        <v>10</v>
      </c>
      <c r="O23" s="67" t="str" cm="1">
        <f t="array" ref="O23">_xlfn.IFS(AND(N23&gt;=4, N23&lt;=8),"низкий",AND(N23&gt;=9, N23&lt;=12),"средний",AND(N23&gt;=13, N23&lt;=16),"высокий")</f>
        <v>средний</v>
      </c>
      <c r="P23" s="91">
        <f t="shared" si="3"/>
        <v>6</v>
      </c>
      <c r="Q23" s="91" t="str" cm="1">
        <f t="array" ref="Q23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23" s="67">
        <f t="shared" si="4"/>
        <v>5</v>
      </c>
      <c r="S23" s="67" t="str" cm="1">
        <f t="array" ref="S23">_xlfn.IFS(AND(R23&gt;=2, R23&lt;=3),"низкий",AND(R23&gt;=4, R23&lt;=6),"средний",AND(R23&gt;=7, R23&lt;=8),"высокий")</f>
        <v>средний</v>
      </c>
      <c r="T23" s="91">
        <f t="shared" si="5"/>
        <v>5</v>
      </c>
      <c r="U23" s="91" t="str" cm="1">
        <f t="array" ref="U23">_xlfn.IFS(AND(T23&gt;=2, T23&lt;=3),"низкий",AND(T23&gt;=4, T23&lt;=6),"средний",AND(T23&gt;=7, T23&lt;=8),"высокий")</f>
        <v>средний</v>
      </c>
      <c r="V23" s="67">
        <f t="shared" si="6"/>
        <v>5</v>
      </c>
      <c r="W23" s="67" t="str" cm="1">
        <f t="array" ref="W23">_xlfn.IFS(AND(V23&gt;=2, V23&lt;=3),"низкий",AND(V23&gt;=4, V23&lt;=6),"средний",AND(V23&gt;=7, V23&lt;=8),"высокий")</f>
        <v>средний</v>
      </c>
      <c r="Y23" s="69"/>
      <c r="Z23" s="87"/>
    </row>
    <row r="24" spans="1:26" x14ac:dyDescent="0.15">
      <c r="A24" s="46" t="s">
        <v>234</v>
      </c>
      <c r="B24" s="11">
        <v>4</v>
      </c>
      <c r="C24" s="10">
        <v>2</v>
      </c>
      <c r="D24" s="11">
        <v>4</v>
      </c>
      <c r="E24" s="10">
        <v>3</v>
      </c>
      <c r="F24" s="9">
        <v>4</v>
      </c>
      <c r="G24" s="10">
        <v>3</v>
      </c>
      <c r="H24" s="11">
        <v>4</v>
      </c>
      <c r="I24" s="12">
        <v>3</v>
      </c>
      <c r="J24" s="67">
        <f t="shared" si="0"/>
        <v>27</v>
      </c>
      <c r="K24" s="67" t="str" cm="1">
        <f t="array" ref="K24">_xlfn.IFS(AND(J24&gt;=8, J24&lt;=16),"низкий",AND(J24&gt;=17, J24&lt;=24),"средний",AND(J24&gt;=25, J24&lt;=32),"высокий")</f>
        <v>высокий</v>
      </c>
      <c r="L24" s="91">
        <f t="shared" si="1"/>
        <v>13</v>
      </c>
      <c r="M24" s="91" t="str" cm="1">
        <f t="array" ref="M24">_xlfn.IFS(AND(L24&gt;=4, L24&lt;=8),"низкий",AND(L24&gt;=9, L24&lt;=12),"средний",AND(L24&gt;=13, L24&lt;=16),"высокий")</f>
        <v>высокий</v>
      </c>
      <c r="N24" s="67">
        <f t="shared" si="2"/>
        <v>14</v>
      </c>
      <c r="O24" s="67" t="str" cm="1">
        <f t="array" ref="O24">_xlfn.IFS(AND(N24&gt;=4, N24&lt;=8),"низкий",AND(N24&gt;=9, N24&lt;=12),"средний",AND(N24&gt;=13, N24&lt;=16),"высокий")</f>
        <v>высокий</v>
      </c>
      <c r="P24" s="91">
        <f t="shared" si="3"/>
        <v>8</v>
      </c>
      <c r="Q24" s="91" t="str" cm="1">
        <f t="array" ref="Q24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24" s="67">
        <f t="shared" si="4"/>
        <v>5</v>
      </c>
      <c r="S24" s="67" t="str" cm="1">
        <f t="array" ref="S24">_xlfn.IFS(AND(R24&gt;=2, R24&lt;=3),"низкий",AND(R24&gt;=4, R24&lt;=6),"средний",AND(R24&gt;=7, R24&lt;=8),"высокий")</f>
        <v>средний</v>
      </c>
      <c r="T24" s="91">
        <f t="shared" si="5"/>
        <v>8</v>
      </c>
      <c r="U24" s="91" t="str" cm="1">
        <f t="array" ref="U24">_xlfn.IFS(AND(T24&gt;=2, T24&lt;=3),"низкий",AND(T24&gt;=4, T24&lt;=6),"средний",AND(T24&gt;=7, T24&lt;=8),"высокий")</f>
        <v>высокий</v>
      </c>
      <c r="V24" s="67">
        <f t="shared" si="6"/>
        <v>6</v>
      </c>
      <c r="W24" s="67" t="str" cm="1">
        <f t="array" ref="W24">_xlfn.IFS(AND(V24&gt;=2, V24&lt;=3),"низкий",AND(V24&gt;=4, V24&lt;=6),"средний",AND(V24&gt;=7, V24&lt;=8),"высокий")</f>
        <v>средний</v>
      </c>
      <c r="X24">
        <f>COUNTIF(Q:Q,"низкий")</f>
        <v>6</v>
      </c>
      <c r="Y24" s="69" t="s">
        <v>209</v>
      </c>
      <c r="Z24" s="87">
        <f>X24/50</f>
        <v>0.12</v>
      </c>
    </row>
    <row r="25" spans="1:26" x14ac:dyDescent="0.15">
      <c r="A25" s="47" t="s">
        <v>235</v>
      </c>
      <c r="B25" s="11">
        <v>1</v>
      </c>
      <c r="C25" s="10">
        <v>3</v>
      </c>
      <c r="D25" s="12">
        <v>3</v>
      </c>
      <c r="E25" s="9">
        <v>1</v>
      </c>
      <c r="F25" s="58">
        <v>2</v>
      </c>
      <c r="G25" s="10">
        <v>3</v>
      </c>
      <c r="H25" s="12">
        <v>3</v>
      </c>
      <c r="I25" s="12">
        <v>3</v>
      </c>
      <c r="J25" s="67">
        <f t="shared" si="0"/>
        <v>19</v>
      </c>
      <c r="K25" s="67" t="str" cm="1">
        <f t="array" ref="K25">_xlfn.IFS(AND(J25&gt;=8, J25&lt;=16),"низкий",AND(J25&gt;=17, J25&lt;=24),"средний",AND(J25&gt;=25, J25&lt;=32),"высокий")</f>
        <v>средний</v>
      </c>
      <c r="L25" s="91">
        <f t="shared" si="1"/>
        <v>10</v>
      </c>
      <c r="M25" s="91" t="str" cm="1">
        <f t="array" ref="M25">_xlfn.IFS(AND(L25&gt;=4, L25&lt;=8),"низкий",AND(L25&gt;=9, L25&lt;=12),"средний",AND(L25&gt;=13, L25&lt;=16),"высокий")</f>
        <v>средний</v>
      </c>
      <c r="N25" s="67">
        <f t="shared" si="2"/>
        <v>9</v>
      </c>
      <c r="O25" s="67" t="str" cm="1">
        <f t="array" ref="O25">_xlfn.IFS(AND(N25&gt;=4, N25&lt;=8),"низкий",AND(N25&gt;=9, N25&lt;=12),"средний",AND(N25&gt;=13, N25&lt;=16),"высокий")</f>
        <v>средний</v>
      </c>
      <c r="P25" s="91">
        <f t="shared" si="3"/>
        <v>6</v>
      </c>
      <c r="Q25" s="91" t="str" cm="1">
        <f t="array" ref="Q25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25" s="67">
        <f t="shared" si="4"/>
        <v>4</v>
      </c>
      <c r="S25" s="67" t="str" cm="1">
        <f t="array" ref="S25">_xlfn.IFS(AND(R25&gt;=2, R25&lt;=3),"низкий",AND(R25&gt;=4, R25&lt;=6),"средний",AND(R25&gt;=7, R25&lt;=8),"высокий")</f>
        <v>средний</v>
      </c>
      <c r="T25" s="91">
        <f t="shared" si="5"/>
        <v>3</v>
      </c>
      <c r="U25" s="91" t="str" cm="1">
        <f t="array" ref="U25">_xlfn.IFS(AND(T25&gt;=2, T25&lt;=3),"низкий",AND(T25&gt;=4, T25&lt;=6),"средний",AND(T25&gt;=7, T25&lt;=8),"высокий")</f>
        <v>низкий</v>
      </c>
      <c r="V25" s="67">
        <f t="shared" si="6"/>
        <v>6</v>
      </c>
      <c r="W25" s="67" t="str" cm="1">
        <f t="array" ref="W25">_xlfn.IFS(AND(V25&gt;=2, V25&lt;=3),"низкий",AND(V25&gt;=4, V25&lt;=6),"средний",AND(V25&gt;=7, V25&lt;=8),"высокий")</f>
        <v>средний</v>
      </c>
      <c r="X25">
        <f>COUNTIF(Q:Q,"средний")</f>
        <v>30</v>
      </c>
      <c r="Y25" s="69" t="s">
        <v>210</v>
      </c>
      <c r="Z25" s="87">
        <f>X25/50</f>
        <v>0.6</v>
      </c>
    </row>
    <row r="26" spans="1:26" x14ac:dyDescent="0.15">
      <c r="A26" s="46" t="s">
        <v>236</v>
      </c>
      <c r="B26" s="12">
        <v>3</v>
      </c>
      <c r="C26" s="10">
        <v>3</v>
      </c>
      <c r="D26" s="11">
        <v>1</v>
      </c>
      <c r="E26" s="10">
        <v>3</v>
      </c>
      <c r="F26" s="58">
        <v>2</v>
      </c>
      <c r="G26" s="58">
        <v>2</v>
      </c>
      <c r="H26" s="11">
        <v>2</v>
      </c>
      <c r="I26" s="12">
        <v>3</v>
      </c>
      <c r="J26" s="67">
        <f t="shared" si="0"/>
        <v>19</v>
      </c>
      <c r="K26" s="67" t="str" cm="1">
        <f t="array" ref="K26">_xlfn.IFS(AND(J26&gt;=8, J26&lt;=16),"низкий",AND(J26&gt;=17, J26&lt;=24),"средний",AND(J26&gt;=25, J26&lt;=32),"высокий")</f>
        <v>средний</v>
      </c>
      <c r="L26" s="91">
        <f t="shared" si="1"/>
        <v>9</v>
      </c>
      <c r="M26" s="91" t="str" cm="1">
        <f t="array" ref="M26">_xlfn.IFS(AND(L26&gt;=4, L26&lt;=8),"низкий",AND(L26&gt;=9, L26&lt;=12),"средний",AND(L26&gt;=13, L26&lt;=16),"высокий")</f>
        <v>средний</v>
      </c>
      <c r="N26" s="67">
        <f t="shared" si="2"/>
        <v>10</v>
      </c>
      <c r="O26" s="67" t="str" cm="1">
        <f t="array" ref="O26">_xlfn.IFS(AND(N26&gt;=4, N26&lt;=8),"низкий",AND(N26&gt;=9, N26&lt;=12),"средний",AND(N26&gt;=13, N26&lt;=16),"высокий")</f>
        <v>средний</v>
      </c>
      <c r="P26" s="91">
        <f t="shared" si="3"/>
        <v>3</v>
      </c>
      <c r="Q26" s="91" t="str" cm="1">
        <f t="array" ref="Q26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низкий</v>
      </c>
      <c r="R26" s="67">
        <f t="shared" si="4"/>
        <v>6</v>
      </c>
      <c r="S26" s="67" t="str" cm="1">
        <f t="array" ref="S26">_xlfn.IFS(AND(R26&gt;=2, R26&lt;=3),"низкий",AND(R26&gt;=4, R26&lt;=6),"средний",AND(R26&gt;=7, R26&lt;=8),"высокий")</f>
        <v>средний</v>
      </c>
      <c r="T26" s="91">
        <f t="shared" si="5"/>
        <v>5</v>
      </c>
      <c r="U26" s="91" t="str" cm="1">
        <f t="array" ref="U26">_xlfn.IFS(AND(T26&gt;=2, T26&lt;=3),"низкий",AND(T26&gt;=4, T26&lt;=6),"средний",AND(T26&gt;=7, T26&lt;=8),"высокий")</f>
        <v>средний</v>
      </c>
      <c r="V26" s="67">
        <f t="shared" si="6"/>
        <v>5</v>
      </c>
      <c r="W26" s="67" t="str" cm="1">
        <f t="array" ref="W26">_xlfn.IFS(AND(V26&gt;=2, V26&lt;=3),"низкий",AND(V26&gt;=4, V26&lt;=6),"средний",AND(V26&gt;=7, V26&lt;=8),"высокий")</f>
        <v>средний</v>
      </c>
      <c r="X26">
        <f>COUNTIF(Q:Q,"высокий")</f>
        <v>14</v>
      </c>
      <c r="Y26" s="69" t="s">
        <v>302</v>
      </c>
      <c r="Z26" s="87">
        <f>X26/50</f>
        <v>0.28000000000000003</v>
      </c>
    </row>
    <row r="27" spans="1:26" x14ac:dyDescent="0.15">
      <c r="A27" s="47" t="s">
        <v>237</v>
      </c>
      <c r="B27" s="11">
        <v>4</v>
      </c>
      <c r="C27" s="10">
        <v>3</v>
      </c>
      <c r="D27" s="11">
        <v>4</v>
      </c>
      <c r="E27" s="56">
        <v>4</v>
      </c>
      <c r="F27" s="56">
        <v>4</v>
      </c>
      <c r="G27" s="58">
        <v>2</v>
      </c>
      <c r="H27" s="12">
        <v>3</v>
      </c>
      <c r="I27" s="12">
        <v>3</v>
      </c>
      <c r="J27" s="67">
        <f t="shared" si="0"/>
        <v>27</v>
      </c>
      <c r="K27" s="67" t="str" cm="1">
        <f t="array" ref="K27">_xlfn.IFS(AND(J27&gt;=8, J27&lt;=16),"низкий",AND(J27&gt;=17, J27&lt;=24),"средний",AND(J27&gt;=25, J27&lt;=32),"высокий")</f>
        <v>высокий</v>
      </c>
      <c r="L27" s="91">
        <f t="shared" si="1"/>
        <v>14</v>
      </c>
      <c r="M27" s="91" t="str" cm="1">
        <f t="array" ref="M27">_xlfn.IFS(AND(L27&gt;=4, L27&lt;=8),"низкий",AND(L27&gt;=9, L27&lt;=12),"средний",AND(L27&gt;=13, L27&lt;=16),"высокий")</f>
        <v>высокий</v>
      </c>
      <c r="N27" s="67">
        <f t="shared" si="2"/>
        <v>13</v>
      </c>
      <c r="O27" s="67" t="str" cm="1">
        <f t="array" ref="O27">_xlfn.IFS(AND(N27&gt;=4, N27&lt;=8),"низкий",AND(N27&gt;=9, N27&lt;=12),"средний",AND(N27&gt;=13, N27&lt;=16),"высокий")</f>
        <v>высокий</v>
      </c>
      <c r="P27" s="91">
        <f t="shared" si="3"/>
        <v>7</v>
      </c>
      <c r="Q27" s="91" t="str" cm="1">
        <f t="array" ref="Q27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27" s="67">
        <f t="shared" si="4"/>
        <v>7</v>
      </c>
      <c r="S27" s="67" t="str" cm="1">
        <f t="array" ref="S27">_xlfn.IFS(AND(R27&gt;=2, R27&lt;=3),"низкий",AND(R27&gt;=4, R27&lt;=6),"средний",AND(R27&gt;=7, R27&lt;=8),"высокий")</f>
        <v>высокий</v>
      </c>
      <c r="T27" s="91">
        <f t="shared" si="5"/>
        <v>8</v>
      </c>
      <c r="U27" s="91" t="str" cm="1">
        <f t="array" ref="U27">_xlfn.IFS(AND(T27&gt;=2, T27&lt;=3),"низкий",AND(T27&gt;=4, T27&lt;=6),"средний",AND(T27&gt;=7, T27&lt;=8),"высокий")</f>
        <v>высокий</v>
      </c>
      <c r="V27" s="67">
        <f t="shared" si="6"/>
        <v>5</v>
      </c>
      <c r="W27" s="67" t="str" cm="1">
        <f t="array" ref="W27">_xlfn.IFS(AND(V27&gt;=2, V27&lt;=3),"низкий",AND(V27&gt;=4, V27&lt;=6),"средний",AND(V27&gt;=7, V27&lt;=8),"высокий")</f>
        <v>средний</v>
      </c>
      <c r="Y27" s="69"/>
      <c r="Z27" s="87"/>
    </row>
    <row r="28" spans="1:26" x14ac:dyDescent="0.15">
      <c r="A28" s="46" t="s">
        <v>238</v>
      </c>
      <c r="B28" s="11">
        <v>2</v>
      </c>
      <c r="C28" s="10">
        <v>3</v>
      </c>
      <c r="D28" s="12">
        <v>3</v>
      </c>
      <c r="E28" s="10">
        <v>3</v>
      </c>
      <c r="F28" s="9">
        <v>1</v>
      </c>
      <c r="G28" s="58">
        <v>2</v>
      </c>
      <c r="H28" s="12">
        <v>3</v>
      </c>
      <c r="I28" s="12">
        <v>3</v>
      </c>
      <c r="J28" s="67">
        <f t="shared" si="0"/>
        <v>20</v>
      </c>
      <c r="K28" s="67" t="str" cm="1">
        <f t="array" ref="K28">_xlfn.IFS(AND(J28&gt;=8, J28&lt;=16),"низкий",AND(J28&gt;=17, J28&lt;=24),"средний",AND(J28&gt;=25, J28&lt;=32),"высокий")</f>
        <v>средний</v>
      </c>
      <c r="L28" s="91">
        <f t="shared" si="1"/>
        <v>12</v>
      </c>
      <c r="M28" s="91" t="str" cm="1">
        <f t="array" ref="M28">_xlfn.IFS(AND(L28&gt;=4, L28&lt;=8),"низкий",AND(L28&gt;=9, L28&lt;=12),"средний",AND(L28&gt;=13, L28&lt;=16),"высокий")</f>
        <v>средний</v>
      </c>
      <c r="N28" s="67">
        <f t="shared" si="2"/>
        <v>8</v>
      </c>
      <c r="O28" s="67" t="str" cm="1">
        <f t="array" ref="O28">_xlfn.IFS(AND(N28&gt;=4, N28&lt;=8),"низкий",AND(N28&gt;=9, N28&lt;=12),"средний",AND(N28&gt;=13, N28&lt;=16),"высокий")</f>
        <v>низкий</v>
      </c>
      <c r="P28" s="91">
        <f t="shared" si="3"/>
        <v>6</v>
      </c>
      <c r="Q28" s="91" t="str" cm="1">
        <f t="array" ref="Q28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28" s="67">
        <f t="shared" si="4"/>
        <v>6</v>
      </c>
      <c r="S28" s="67" t="str" cm="1">
        <f t="array" ref="S28">_xlfn.IFS(AND(R28&gt;=2, R28&lt;=3),"низкий",AND(R28&gt;=4, R28&lt;=6),"средний",AND(R28&gt;=7, R28&lt;=8),"высокий")</f>
        <v>средний</v>
      </c>
      <c r="T28" s="91">
        <f t="shared" si="5"/>
        <v>3</v>
      </c>
      <c r="U28" s="91" t="str" cm="1">
        <f t="array" ref="U28">_xlfn.IFS(AND(T28&gt;=2, T28&lt;=3),"низкий",AND(T28&gt;=4, T28&lt;=6),"средний",AND(T28&gt;=7, T28&lt;=8),"высокий")</f>
        <v>низкий</v>
      </c>
      <c r="V28" s="67">
        <f t="shared" si="6"/>
        <v>5</v>
      </c>
      <c r="W28" s="67" t="str" cm="1">
        <f t="array" ref="W28">_xlfn.IFS(AND(V28&gt;=2, V28&lt;=3),"низкий",AND(V28&gt;=4, V28&lt;=6),"средний",AND(V28&gt;=7, V28&lt;=8),"высокий")</f>
        <v>средний</v>
      </c>
      <c r="Y28" s="69" t="s">
        <v>309</v>
      </c>
      <c r="Z28" s="87"/>
    </row>
    <row r="29" spans="1:26" x14ac:dyDescent="0.15">
      <c r="A29" s="47" t="s">
        <v>239</v>
      </c>
      <c r="B29" s="11">
        <v>2</v>
      </c>
      <c r="C29" s="10">
        <v>2</v>
      </c>
      <c r="D29" s="11">
        <v>1</v>
      </c>
      <c r="E29" s="9">
        <v>1</v>
      </c>
      <c r="F29" s="9">
        <v>1</v>
      </c>
      <c r="G29" s="58">
        <v>2</v>
      </c>
      <c r="H29" s="11">
        <v>2</v>
      </c>
      <c r="I29" s="12">
        <v>3</v>
      </c>
      <c r="J29" s="67">
        <f t="shared" si="0"/>
        <v>14</v>
      </c>
      <c r="K29" s="67" t="str" cm="1">
        <f t="array" ref="K29">_xlfn.IFS(AND(J29&gt;=8, J29&lt;=16),"низкий",AND(J29&gt;=17, J29&lt;=24),"средний",AND(J29&gt;=25, J29&lt;=32),"высокий")</f>
        <v>низкий</v>
      </c>
      <c r="L29" s="91">
        <f t="shared" si="1"/>
        <v>6</v>
      </c>
      <c r="M29" s="91" t="str" cm="1">
        <f t="array" ref="M29">_xlfn.IFS(AND(L29&gt;=4, L29&lt;=8),"низкий",AND(L29&gt;=9, L29&lt;=12),"средний",AND(L29&gt;=13, L29&lt;=16),"высокий")</f>
        <v>низкий</v>
      </c>
      <c r="N29" s="67">
        <f t="shared" si="2"/>
        <v>8</v>
      </c>
      <c r="O29" s="67" t="str" cm="1">
        <f t="array" ref="O29">_xlfn.IFS(AND(N29&gt;=4, N29&lt;=8),"низкий",AND(N29&gt;=9, N29&lt;=12),"средний",AND(N29&gt;=13, N29&lt;=16),"высокий")</f>
        <v>низкий</v>
      </c>
      <c r="P29" s="91">
        <f t="shared" si="3"/>
        <v>3</v>
      </c>
      <c r="Q29" s="91" t="str" cm="1">
        <f t="array" ref="Q29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низкий</v>
      </c>
      <c r="R29" s="67">
        <f t="shared" si="4"/>
        <v>3</v>
      </c>
      <c r="S29" s="67" t="str" cm="1">
        <f t="array" ref="S29">_xlfn.IFS(AND(R29&gt;=2, R29&lt;=3),"низкий",AND(R29&gt;=4, R29&lt;=6),"средний",AND(R29&gt;=7, R29&lt;=8),"высокий")</f>
        <v>низкий</v>
      </c>
      <c r="T29" s="91">
        <f t="shared" si="5"/>
        <v>3</v>
      </c>
      <c r="U29" s="91" t="str" cm="1">
        <f t="array" ref="U29">_xlfn.IFS(AND(T29&gt;=2, T29&lt;=3),"низкий",AND(T29&gt;=4, T29&lt;=6),"средний",AND(T29&gt;=7, T29&lt;=8),"высокий")</f>
        <v>низкий</v>
      </c>
      <c r="V29" s="67">
        <f t="shared" si="6"/>
        <v>5</v>
      </c>
      <c r="W29" s="67" t="str" cm="1">
        <f t="array" ref="W29">_xlfn.IFS(AND(V29&gt;=2, V29&lt;=3),"низкий",AND(V29&gt;=4, V29&lt;=6),"средний",AND(V29&gt;=7, V29&lt;=8),"высокий")</f>
        <v>средний</v>
      </c>
      <c r="Y29" s="69"/>
      <c r="Z29" s="87"/>
    </row>
    <row r="30" spans="1:26" x14ac:dyDescent="0.15">
      <c r="A30" s="46" t="s">
        <v>240</v>
      </c>
      <c r="B30" s="12">
        <v>3</v>
      </c>
      <c r="C30" s="10">
        <v>3</v>
      </c>
      <c r="D30" s="11">
        <v>4</v>
      </c>
      <c r="E30" s="10">
        <v>3</v>
      </c>
      <c r="F30" s="58">
        <v>2</v>
      </c>
      <c r="G30" s="10">
        <v>3</v>
      </c>
      <c r="H30" s="12">
        <v>3</v>
      </c>
      <c r="I30" s="12">
        <v>3</v>
      </c>
      <c r="J30" s="67">
        <f t="shared" si="0"/>
        <v>24</v>
      </c>
      <c r="K30" s="67" t="str" cm="1">
        <f t="array" ref="K30">_xlfn.IFS(AND(J30&gt;=8, J30&lt;=16),"низкий",AND(J30&gt;=17, J30&lt;=24),"средний",AND(J30&gt;=25, J30&lt;=32),"высокий")</f>
        <v>средний</v>
      </c>
      <c r="L30" s="91">
        <f t="shared" si="1"/>
        <v>13</v>
      </c>
      <c r="M30" s="91" t="str" cm="1">
        <f t="array" ref="M30">_xlfn.IFS(AND(L30&gt;=4, L30&lt;=8),"низкий",AND(L30&gt;=9, L30&lt;=12),"средний",AND(L30&gt;=13, L30&lt;=16),"высокий")</f>
        <v>высокий</v>
      </c>
      <c r="N30" s="67">
        <f t="shared" si="2"/>
        <v>11</v>
      </c>
      <c r="O30" s="67" t="str" cm="1">
        <f t="array" ref="O30">_xlfn.IFS(AND(N30&gt;=4, N30&lt;=8),"низкий",AND(N30&gt;=9, N30&lt;=12),"средний",AND(N30&gt;=13, N30&lt;=16),"высокий")</f>
        <v>средний</v>
      </c>
      <c r="P30" s="91">
        <f t="shared" si="3"/>
        <v>7</v>
      </c>
      <c r="Q30" s="91" t="str" cm="1">
        <f t="array" ref="Q30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30" s="67">
        <f t="shared" si="4"/>
        <v>6</v>
      </c>
      <c r="S30" s="67" t="str" cm="1">
        <f t="array" ref="S30">_xlfn.IFS(AND(R30&gt;=2, R30&lt;=3),"низкий",AND(R30&gt;=4, R30&lt;=6),"средний",AND(R30&gt;=7, R30&lt;=8),"высокий")</f>
        <v>средний</v>
      </c>
      <c r="T30" s="91">
        <f t="shared" si="5"/>
        <v>5</v>
      </c>
      <c r="U30" s="91" t="str" cm="1">
        <f t="array" ref="U30">_xlfn.IFS(AND(T30&gt;=2, T30&lt;=3),"низкий",AND(T30&gt;=4, T30&lt;=6),"средний",AND(T30&gt;=7, T30&lt;=8),"высокий")</f>
        <v>средний</v>
      </c>
      <c r="V30" s="67">
        <f t="shared" si="6"/>
        <v>6</v>
      </c>
      <c r="W30" s="67" t="str" cm="1">
        <f t="array" ref="W30">_xlfn.IFS(AND(V30&gt;=2, V30&lt;=3),"низкий",AND(V30&gt;=4, V30&lt;=6),"средний",AND(V30&gt;=7, V30&lt;=8),"высокий")</f>
        <v>средний</v>
      </c>
      <c r="X30">
        <f>COUNTIF(S:S,"низкий")</f>
        <v>5</v>
      </c>
      <c r="Y30" s="69" t="s">
        <v>209</v>
      </c>
      <c r="Z30" s="87">
        <f>X30/50</f>
        <v>0.1</v>
      </c>
    </row>
    <row r="31" spans="1:26" x14ac:dyDescent="0.15">
      <c r="A31" s="47" t="s">
        <v>241</v>
      </c>
      <c r="B31" s="11">
        <v>4</v>
      </c>
      <c r="C31" s="10">
        <v>3</v>
      </c>
      <c r="D31" s="12">
        <v>3</v>
      </c>
      <c r="E31" s="58">
        <v>2</v>
      </c>
      <c r="F31" s="9">
        <v>4</v>
      </c>
      <c r="G31" s="9">
        <v>4</v>
      </c>
      <c r="H31" s="11">
        <v>2</v>
      </c>
      <c r="I31" s="11">
        <v>4</v>
      </c>
      <c r="J31" s="67">
        <f t="shared" si="0"/>
        <v>26</v>
      </c>
      <c r="K31" s="67" t="str" cm="1">
        <f t="array" ref="K31">_xlfn.IFS(AND(J31&gt;=8, J31&lt;=16),"низкий",AND(J31&gt;=17, J31&lt;=24),"средний",AND(J31&gt;=25, J31&lt;=32),"высокий")</f>
        <v>высокий</v>
      </c>
      <c r="L31" s="91">
        <f t="shared" si="1"/>
        <v>10</v>
      </c>
      <c r="M31" s="91" t="str" cm="1">
        <f t="array" ref="M31">_xlfn.IFS(AND(L31&gt;=4, L31&lt;=8),"низкий",AND(L31&gt;=9, L31&lt;=12),"средний",AND(L31&gt;=13, L31&lt;=16),"высокий")</f>
        <v>средний</v>
      </c>
      <c r="N31" s="67">
        <f t="shared" si="2"/>
        <v>16</v>
      </c>
      <c r="O31" s="67" t="str" cm="1">
        <f t="array" ref="O31">_xlfn.IFS(AND(N31&gt;=4, N31&lt;=8),"низкий",AND(N31&gt;=9, N31&lt;=12),"средний",AND(N31&gt;=13, N31&lt;=16),"высокий")</f>
        <v>высокий</v>
      </c>
      <c r="P31" s="91">
        <f t="shared" si="3"/>
        <v>5</v>
      </c>
      <c r="Q31" s="91" t="str" cm="1">
        <f t="array" ref="Q31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1" s="67">
        <f t="shared" si="4"/>
        <v>5</v>
      </c>
      <c r="S31" s="67" t="str" cm="1">
        <f t="array" ref="S31">_xlfn.IFS(AND(R31&gt;=2, R31&lt;=3),"низкий",AND(R31&gt;=4, R31&lt;=6),"средний",AND(R31&gt;=7, R31&lt;=8),"высокий")</f>
        <v>средний</v>
      </c>
      <c r="T31" s="91">
        <f t="shared" si="5"/>
        <v>8</v>
      </c>
      <c r="U31" s="91" t="str" cm="1">
        <f t="array" ref="U31">_xlfn.IFS(AND(T31&gt;=2, T31&lt;=3),"низкий",AND(T31&gt;=4, T31&lt;=6),"средний",AND(T31&gt;=7, T31&lt;=8),"высокий")</f>
        <v>высокий</v>
      </c>
      <c r="V31" s="67">
        <f t="shared" si="6"/>
        <v>8</v>
      </c>
      <c r="W31" s="67" t="str" cm="1">
        <f t="array" ref="W31">_xlfn.IFS(AND(V31&gt;=2, V31&lt;=3),"низкий",AND(V31&gt;=4, V31&lt;=6),"средний",AND(V31&gt;=7, V31&lt;=8),"высокий")</f>
        <v>высокий</v>
      </c>
      <c r="X31">
        <f>COUNTIF(S:S,"средний")</f>
        <v>40</v>
      </c>
      <c r="Y31" s="69" t="s">
        <v>210</v>
      </c>
      <c r="Z31" s="87">
        <f>X31/50</f>
        <v>0.8</v>
      </c>
    </row>
    <row r="32" spans="1:26" x14ac:dyDescent="0.15">
      <c r="A32" s="46" t="s">
        <v>242</v>
      </c>
      <c r="B32" s="11">
        <v>4</v>
      </c>
      <c r="C32" s="9">
        <v>1</v>
      </c>
      <c r="D32" s="11">
        <v>1</v>
      </c>
      <c r="E32" s="9">
        <v>1</v>
      </c>
      <c r="F32" s="9">
        <v>4</v>
      </c>
      <c r="G32" s="9">
        <v>1</v>
      </c>
      <c r="H32" s="11">
        <v>1</v>
      </c>
      <c r="I32" s="11">
        <v>4</v>
      </c>
      <c r="J32" s="67">
        <f t="shared" si="0"/>
        <v>17</v>
      </c>
      <c r="K32" s="67" t="str" cm="1">
        <f t="array" ref="K32">_xlfn.IFS(AND(J32&gt;=8, J32&lt;=16),"низкий",AND(J32&gt;=17, J32&lt;=24),"средний",AND(J32&gt;=25, J32&lt;=32),"высокий")</f>
        <v>средний</v>
      </c>
      <c r="L32" s="91">
        <f t="shared" si="1"/>
        <v>4</v>
      </c>
      <c r="M32" s="91" t="str" cm="1">
        <f t="array" ref="M32">_xlfn.IFS(AND(L32&gt;=4, L32&lt;=8),"низкий",AND(L32&gt;=9, L32&lt;=12),"средний",AND(L32&gt;=13, L32&lt;=16),"высокий")</f>
        <v>низкий</v>
      </c>
      <c r="N32" s="67">
        <f t="shared" si="2"/>
        <v>13</v>
      </c>
      <c r="O32" s="67" t="str" cm="1">
        <f t="array" ref="O32">_xlfn.IFS(AND(N32&gt;=4, N32&lt;=8),"низкий",AND(N32&gt;=9, N32&lt;=12),"средний",AND(N32&gt;=13, N32&lt;=16),"высокий")</f>
        <v>высокий</v>
      </c>
      <c r="P32" s="91">
        <f t="shared" si="3"/>
        <v>2</v>
      </c>
      <c r="Q32" s="91" t="str" cm="1">
        <f t="array" ref="Q32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низкий</v>
      </c>
      <c r="R32" s="67">
        <f t="shared" si="4"/>
        <v>2</v>
      </c>
      <c r="S32" s="67" t="str" cm="1">
        <f t="array" ref="S32">_xlfn.IFS(AND(R32&gt;=2, R32&lt;=3),"низкий",AND(R32&gt;=4, R32&lt;=6),"средний",AND(R32&gt;=7, R32&lt;=8),"высокий")</f>
        <v>низкий</v>
      </c>
      <c r="T32" s="91">
        <f t="shared" si="5"/>
        <v>8</v>
      </c>
      <c r="U32" s="91" t="str" cm="1">
        <f t="array" ref="U32">_xlfn.IFS(AND(T32&gt;=2, T32&lt;=3),"низкий",AND(T32&gt;=4, T32&lt;=6),"средний",AND(T32&gt;=7, T32&lt;=8),"высокий")</f>
        <v>высокий</v>
      </c>
      <c r="V32" s="67">
        <f t="shared" si="6"/>
        <v>5</v>
      </c>
      <c r="W32" s="67" t="str" cm="1">
        <f t="array" ref="W32">_xlfn.IFS(AND(V32&gt;=2, V32&lt;=3),"низкий",AND(V32&gt;=4, V32&lt;=6),"средний",AND(V32&gt;=7, V32&lt;=8),"высокий")</f>
        <v>средний</v>
      </c>
      <c r="X32">
        <f>COUNTIF(S:S,"высокий")</f>
        <v>5</v>
      </c>
      <c r="Y32" s="69" t="s">
        <v>302</v>
      </c>
      <c r="Z32" s="87">
        <f>X32/50</f>
        <v>0.1</v>
      </c>
    </row>
    <row r="33" spans="1:26" x14ac:dyDescent="0.15">
      <c r="A33" s="93" t="s">
        <v>243</v>
      </c>
      <c r="B33" s="94">
        <v>3</v>
      </c>
      <c r="C33" s="95">
        <v>2</v>
      </c>
      <c r="D33" s="94">
        <v>3</v>
      </c>
      <c r="E33" s="96">
        <v>1</v>
      </c>
      <c r="F33" s="97">
        <v>2</v>
      </c>
      <c r="G33" s="96">
        <v>1</v>
      </c>
      <c r="H33" s="98">
        <v>2</v>
      </c>
      <c r="I33" s="94">
        <v>3</v>
      </c>
      <c r="J33" s="67">
        <f t="shared" si="0"/>
        <v>17</v>
      </c>
      <c r="K33" s="67" t="str" cm="1">
        <f t="array" ref="K33">_xlfn.IFS(AND(J33&gt;=8, J33&lt;=16),"низкий",AND(J33&gt;=17, J33&lt;=24),"средний",AND(J33&gt;=25, J33&lt;=32),"высокий")</f>
        <v>средний</v>
      </c>
      <c r="L33" s="91">
        <f t="shared" si="1"/>
        <v>8</v>
      </c>
      <c r="M33" s="91" t="str" cm="1">
        <f t="array" ref="M33">_xlfn.IFS(AND(L33&gt;=4, L33&lt;=8),"низкий",AND(L33&gt;=9, L33&lt;=12),"средний",AND(L33&gt;=13, L33&lt;=16),"высокий")</f>
        <v>низкий</v>
      </c>
      <c r="N33" s="67">
        <f t="shared" si="2"/>
        <v>9</v>
      </c>
      <c r="O33" s="67" t="str" cm="1">
        <f t="array" ref="O33">_xlfn.IFS(AND(N33&gt;=4, N33&lt;=8),"низкий",AND(N33&gt;=9, N33&lt;=12),"средний",AND(N33&gt;=13, N33&lt;=16),"высокий")</f>
        <v>средний</v>
      </c>
      <c r="P33" s="91">
        <f t="shared" si="3"/>
        <v>5</v>
      </c>
      <c r="Q33" s="91" t="str" cm="1">
        <f t="array" ref="Q33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3" s="67">
        <f t="shared" si="4"/>
        <v>3</v>
      </c>
      <c r="S33" s="67" t="str" cm="1">
        <f t="array" ref="S33">_xlfn.IFS(AND(R33&gt;=2, R33&lt;=3),"низкий",AND(R33&gt;=4, R33&lt;=6),"средний",AND(R33&gt;=7, R33&lt;=8),"высокий")</f>
        <v>низкий</v>
      </c>
      <c r="T33" s="91">
        <f t="shared" si="5"/>
        <v>5</v>
      </c>
      <c r="U33" s="91" t="str" cm="1">
        <f t="array" ref="U33">_xlfn.IFS(AND(T33&gt;=2, T33&lt;=3),"низкий",AND(T33&gt;=4, T33&lt;=6),"средний",AND(T33&gt;=7, T33&lt;=8),"высокий")</f>
        <v>средний</v>
      </c>
      <c r="V33" s="67">
        <f t="shared" si="6"/>
        <v>4</v>
      </c>
      <c r="W33" s="67" t="str" cm="1">
        <f t="array" ref="W33">_xlfn.IFS(AND(V33&gt;=2, V33&lt;=3),"низкий",AND(V33&gt;=4, V33&lt;=6),"средний",AND(V33&gt;=7, V33&lt;=8),"высокий")</f>
        <v>средний</v>
      </c>
      <c r="Y33" s="69"/>
      <c r="Z33" s="87"/>
    </row>
    <row r="34" spans="1:26" x14ac:dyDescent="0.15">
      <c r="A34" s="99" t="s">
        <v>244</v>
      </c>
      <c r="B34" s="78">
        <v>4</v>
      </c>
      <c r="C34" s="79">
        <v>3</v>
      </c>
      <c r="D34" s="78">
        <v>3</v>
      </c>
      <c r="E34" s="79">
        <v>3</v>
      </c>
      <c r="F34" s="79">
        <v>3</v>
      </c>
      <c r="G34" s="79">
        <v>3</v>
      </c>
      <c r="H34" s="78">
        <v>3</v>
      </c>
      <c r="I34" s="78">
        <v>3</v>
      </c>
      <c r="J34" s="67">
        <f t="shared" ref="J34:J51" si="7">L34+N34</f>
        <v>25</v>
      </c>
      <c r="K34" s="67" t="str" cm="1">
        <f t="array" ref="K34">_xlfn.IFS(AND(J34&gt;=8, J34&lt;=16),"низкий",AND(J34&gt;=17, J34&lt;=24),"средний",AND(J34&gt;=25, J34&lt;=32),"высокий")</f>
        <v>высокий</v>
      </c>
      <c r="L34" s="91">
        <f t="shared" ref="L34:L51" si="8">P34+R34</f>
        <v>12</v>
      </c>
      <c r="M34" s="91" t="str" cm="1">
        <f t="array" ref="M34">_xlfn.IFS(AND(L34&gt;=4, L34&lt;=8),"низкий",AND(L34&gt;=9, L34&lt;=12),"средний",AND(L34&gt;=13, L34&lt;=16),"высокий")</f>
        <v>средний</v>
      </c>
      <c r="N34" s="67">
        <f t="shared" ref="N34:N51" si="9">T34+V34</f>
        <v>13</v>
      </c>
      <c r="O34" s="67" t="str" cm="1">
        <f t="array" ref="O34">_xlfn.IFS(AND(N34&gt;=4, N34&lt;=8),"низкий",AND(N34&gt;=9, N34&lt;=12),"средний",AND(N34&gt;=13, N34&lt;=16),"высокий")</f>
        <v>высокий</v>
      </c>
      <c r="P34" s="91">
        <f t="shared" ref="P34:P51" si="10">D34+H34</f>
        <v>6</v>
      </c>
      <c r="Q34" s="91" t="str" cm="1">
        <f t="array" ref="Q34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4" s="67">
        <f t="shared" ref="R34:R51" si="11">C34+E34</f>
        <v>6</v>
      </c>
      <c r="S34" s="67" t="str" cm="1">
        <f t="array" ref="S34">_xlfn.IFS(AND(R34&gt;=2, R34&lt;=3),"низкий",AND(R34&gt;=4, R34&lt;=6),"средний",AND(R34&gt;=7, R34&lt;=8),"высокий")</f>
        <v>средний</v>
      </c>
      <c r="T34" s="91">
        <f t="shared" ref="T34:T51" si="12">B34+F34</f>
        <v>7</v>
      </c>
      <c r="U34" s="91" t="str" cm="1">
        <f t="array" ref="U34">_xlfn.IFS(AND(T34&gt;=2, T34&lt;=3),"низкий",AND(T34&gt;=4, T34&lt;=6),"средний",AND(T34&gt;=7, T34&lt;=8),"высокий")</f>
        <v>высокий</v>
      </c>
      <c r="V34" s="67">
        <f t="shared" ref="V34:V51" si="13">G34+I34</f>
        <v>6</v>
      </c>
      <c r="W34" s="67" t="str" cm="1">
        <f t="array" ref="W34">_xlfn.IFS(AND(V34&gt;=2, V34&lt;=3),"низкий",AND(V34&gt;=4, V34&lt;=6),"средний",AND(V34&gt;=7, V34&lt;=8),"высокий")</f>
        <v>средний</v>
      </c>
      <c r="Y34" s="69" t="s">
        <v>310</v>
      </c>
      <c r="Z34" s="87"/>
    </row>
    <row r="35" spans="1:26" x14ac:dyDescent="0.15">
      <c r="A35" s="100" t="s">
        <v>245</v>
      </c>
      <c r="B35" s="78">
        <v>3</v>
      </c>
      <c r="C35" s="79">
        <v>3</v>
      </c>
      <c r="D35" s="78">
        <v>3</v>
      </c>
      <c r="E35" s="79">
        <v>3</v>
      </c>
      <c r="F35" s="79">
        <v>3</v>
      </c>
      <c r="G35" s="79">
        <v>3</v>
      </c>
      <c r="H35" s="78">
        <v>3</v>
      </c>
      <c r="I35" s="78">
        <v>3</v>
      </c>
      <c r="J35" s="67">
        <f t="shared" si="7"/>
        <v>24</v>
      </c>
      <c r="K35" s="67" t="str" cm="1">
        <f t="array" ref="K35">_xlfn.IFS(AND(J35&gt;=8, J35&lt;=16),"низкий",AND(J35&gt;=17, J35&lt;=24),"средний",AND(J35&gt;=25, J35&lt;=32),"высокий")</f>
        <v>средний</v>
      </c>
      <c r="L35" s="91">
        <f t="shared" si="8"/>
        <v>12</v>
      </c>
      <c r="M35" s="91" t="str" cm="1">
        <f t="array" ref="M35">_xlfn.IFS(AND(L35&gt;=4, L35&lt;=8),"низкий",AND(L35&gt;=9, L35&lt;=12),"средний",AND(L35&gt;=13, L35&lt;=16),"высокий")</f>
        <v>средний</v>
      </c>
      <c r="N35" s="67">
        <f t="shared" si="9"/>
        <v>12</v>
      </c>
      <c r="O35" s="67" t="str" cm="1">
        <f t="array" ref="O35">_xlfn.IFS(AND(N35&gt;=4, N35&lt;=8),"низкий",AND(N35&gt;=9, N35&lt;=12),"средний",AND(N35&gt;=13, N35&lt;=16),"высокий")</f>
        <v>средний</v>
      </c>
      <c r="P35" s="91">
        <f t="shared" si="10"/>
        <v>6</v>
      </c>
      <c r="Q35" s="91" t="str" cm="1">
        <f t="array" ref="Q35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5" s="67">
        <f t="shared" si="11"/>
        <v>6</v>
      </c>
      <c r="S35" s="67" t="str" cm="1">
        <f t="array" ref="S35">_xlfn.IFS(AND(R35&gt;=2, R35&lt;=3),"низкий",AND(R35&gt;=4, R35&lt;=6),"средний",AND(R35&gt;=7, R35&lt;=8),"высокий")</f>
        <v>средний</v>
      </c>
      <c r="T35" s="91">
        <f t="shared" si="12"/>
        <v>6</v>
      </c>
      <c r="U35" s="91" t="str" cm="1">
        <f t="array" ref="U35">_xlfn.IFS(AND(T35&gt;=2, T35&lt;=3),"низкий",AND(T35&gt;=4, T35&lt;=6),"средний",AND(T35&gt;=7, T35&lt;=8),"высокий")</f>
        <v>средний</v>
      </c>
      <c r="V35" s="67">
        <f t="shared" si="13"/>
        <v>6</v>
      </c>
      <c r="W35" s="67" t="str" cm="1">
        <f t="array" ref="W35">_xlfn.IFS(AND(V35&gt;=2, V35&lt;=3),"низкий",AND(V35&gt;=4, V35&lt;=6),"средний",AND(V35&gt;=7, V35&lt;=8),"высокий")</f>
        <v>средний</v>
      </c>
      <c r="Y35" s="69"/>
      <c r="Z35" s="87"/>
    </row>
    <row r="36" spans="1:26" x14ac:dyDescent="0.15">
      <c r="A36" s="99" t="s">
        <v>246</v>
      </c>
      <c r="B36" s="78">
        <v>3</v>
      </c>
      <c r="C36" s="79">
        <v>2</v>
      </c>
      <c r="D36" s="78">
        <v>3</v>
      </c>
      <c r="E36" s="101">
        <v>2</v>
      </c>
      <c r="F36" s="79">
        <v>3</v>
      </c>
      <c r="G36" s="101">
        <v>2</v>
      </c>
      <c r="H36" s="78">
        <v>3</v>
      </c>
      <c r="I36" s="78">
        <v>3</v>
      </c>
      <c r="J36" s="67">
        <f t="shared" si="7"/>
        <v>21</v>
      </c>
      <c r="K36" s="67" t="str" cm="1">
        <f t="array" ref="K36">_xlfn.IFS(AND(J36&gt;=8, J36&lt;=16),"низкий",AND(J36&gt;=17, J36&lt;=24),"средний",AND(J36&gt;=25, J36&lt;=32),"высокий")</f>
        <v>средний</v>
      </c>
      <c r="L36" s="91">
        <f t="shared" si="8"/>
        <v>10</v>
      </c>
      <c r="M36" s="91" t="str" cm="1">
        <f t="array" ref="M36">_xlfn.IFS(AND(L36&gt;=4, L36&lt;=8),"низкий",AND(L36&gt;=9, L36&lt;=12),"средний",AND(L36&gt;=13, L36&lt;=16),"высокий")</f>
        <v>средний</v>
      </c>
      <c r="N36" s="67">
        <f t="shared" si="9"/>
        <v>11</v>
      </c>
      <c r="O36" s="67" t="str" cm="1">
        <f t="array" ref="O36">_xlfn.IFS(AND(N36&gt;=4, N36&lt;=8),"низкий",AND(N36&gt;=9, N36&lt;=12),"средний",AND(N36&gt;=13, N36&lt;=16),"высокий")</f>
        <v>средний</v>
      </c>
      <c r="P36" s="91">
        <f t="shared" si="10"/>
        <v>6</v>
      </c>
      <c r="Q36" s="91" t="str" cm="1">
        <f t="array" ref="Q36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6" s="67">
        <f t="shared" si="11"/>
        <v>4</v>
      </c>
      <c r="S36" s="67" t="str" cm="1">
        <f t="array" ref="S36">_xlfn.IFS(AND(R36&gt;=2, R36&lt;=3),"низкий",AND(R36&gt;=4, R36&lt;=6),"средний",AND(R36&gt;=7, R36&lt;=8),"высокий")</f>
        <v>средний</v>
      </c>
      <c r="T36" s="91">
        <f t="shared" si="12"/>
        <v>6</v>
      </c>
      <c r="U36" s="91" t="str" cm="1">
        <f t="array" ref="U36">_xlfn.IFS(AND(T36&gt;=2, T36&lt;=3),"низкий",AND(T36&gt;=4, T36&lt;=6),"средний",AND(T36&gt;=7, T36&lt;=8),"высокий")</f>
        <v>средний</v>
      </c>
      <c r="V36" s="67">
        <f t="shared" si="13"/>
        <v>5</v>
      </c>
      <c r="W36" s="67" t="str" cm="1">
        <f t="array" ref="W36">_xlfn.IFS(AND(V36&gt;=2, V36&lt;=3),"низкий",AND(V36&gt;=4, V36&lt;=6),"средний",AND(V36&gt;=7, V36&lt;=8),"высокий")</f>
        <v>средний</v>
      </c>
      <c r="X36">
        <f>COUNTIF(U:U,"низкий")</f>
        <v>6</v>
      </c>
      <c r="Y36" s="69" t="s">
        <v>209</v>
      </c>
      <c r="Z36" s="87">
        <f>X36/50</f>
        <v>0.12</v>
      </c>
    </row>
    <row r="37" spans="1:26" x14ac:dyDescent="0.15">
      <c r="A37" s="100" t="s">
        <v>247</v>
      </c>
      <c r="B37" s="78">
        <v>4</v>
      </c>
      <c r="C37" s="79">
        <v>3</v>
      </c>
      <c r="D37" s="78">
        <v>3</v>
      </c>
      <c r="E37" s="79">
        <v>3</v>
      </c>
      <c r="F37" s="79">
        <v>3</v>
      </c>
      <c r="G37" s="101">
        <v>2</v>
      </c>
      <c r="H37" s="78">
        <v>3</v>
      </c>
      <c r="I37" s="78">
        <v>3</v>
      </c>
      <c r="J37" s="67">
        <f t="shared" si="7"/>
        <v>24</v>
      </c>
      <c r="K37" s="67" t="str" cm="1">
        <f t="array" ref="K37">_xlfn.IFS(AND(J37&gt;=8, J37&lt;=16),"низкий",AND(J37&gt;=17, J37&lt;=24),"средний",AND(J37&gt;=25, J37&lt;=32),"высокий")</f>
        <v>средний</v>
      </c>
      <c r="L37" s="91">
        <f t="shared" si="8"/>
        <v>12</v>
      </c>
      <c r="M37" s="91" t="str" cm="1">
        <f t="array" ref="M37">_xlfn.IFS(AND(L37&gt;=4, L37&lt;=8),"низкий",AND(L37&gt;=9, L37&lt;=12),"средний",AND(L37&gt;=13, L37&lt;=16),"высокий")</f>
        <v>средний</v>
      </c>
      <c r="N37" s="67">
        <f t="shared" si="9"/>
        <v>12</v>
      </c>
      <c r="O37" s="67" t="str" cm="1">
        <f t="array" ref="O37">_xlfn.IFS(AND(N37&gt;=4, N37&lt;=8),"низкий",AND(N37&gt;=9, N37&lt;=12),"средний",AND(N37&gt;=13, N37&lt;=16),"высокий")</f>
        <v>средний</v>
      </c>
      <c r="P37" s="91">
        <f t="shared" si="10"/>
        <v>6</v>
      </c>
      <c r="Q37" s="91" t="str" cm="1">
        <f t="array" ref="Q37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средний</v>
      </c>
      <c r="R37" s="67">
        <f t="shared" si="11"/>
        <v>6</v>
      </c>
      <c r="S37" s="67" t="str" cm="1">
        <f t="array" ref="S37">_xlfn.IFS(AND(R37&gt;=2, R37&lt;=3),"низкий",AND(R37&gt;=4, R37&lt;=6),"средний",AND(R37&gt;=7, R37&lt;=8),"высокий")</f>
        <v>средний</v>
      </c>
      <c r="T37" s="91">
        <f t="shared" si="12"/>
        <v>7</v>
      </c>
      <c r="U37" s="91" t="str" cm="1">
        <f t="array" ref="U37">_xlfn.IFS(AND(T37&gt;=2, T37&lt;=3),"низкий",AND(T37&gt;=4, T37&lt;=6),"средний",AND(T37&gt;=7, T37&lt;=8),"высокий")</f>
        <v>высокий</v>
      </c>
      <c r="V37" s="67">
        <f t="shared" si="13"/>
        <v>5</v>
      </c>
      <c r="W37" s="67" t="str" cm="1">
        <f t="array" ref="W37">_xlfn.IFS(AND(V37&gt;=2, V37&lt;=3),"низкий",AND(V37&gt;=4, V37&lt;=6),"средний",AND(V37&gt;=7, V37&lt;=8),"высокий")</f>
        <v>средний</v>
      </c>
      <c r="X37">
        <f>COUNTIF(U:U,"средний")</f>
        <v>26</v>
      </c>
      <c r="Y37" s="69" t="s">
        <v>210</v>
      </c>
      <c r="Z37" s="87">
        <f>X37/50</f>
        <v>0.52</v>
      </c>
    </row>
    <row r="38" spans="1:26" s="121" customFormat="1" x14ac:dyDescent="0.15">
      <c r="A38" s="118" t="s">
        <v>248</v>
      </c>
      <c r="B38" s="119">
        <v>3</v>
      </c>
      <c r="C38" s="115">
        <v>3</v>
      </c>
      <c r="D38" s="119">
        <v>4</v>
      </c>
      <c r="E38" s="120">
        <v>2</v>
      </c>
      <c r="F38" s="115">
        <v>3</v>
      </c>
      <c r="G38" s="115">
        <v>4</v>
      </c>
      <c r="H38" s="119">
        <v>3</v>
      </c>
      <c r="I38" s="119">
        <v>3</v>
      </c>
      <c r="J38" s="116">
        <f t="shared" si="7"/>
        <v>25</v>
      </c>
      <c r="K38" s="116" t="str" cm="1">
        <f t="array" ref="K38">_xlfn.IFS(AND(J38&gt;=8, J38&lt;=16),"низкий",AND(J38&gt;=17, J38&lt;=24),"средний",AND(J38&gt;=25, J38&lt;=32),"высокий")</f>
        <v>высокий</v>
      </c>
      <c r="L38" s="117">
        <f t="shared" si="8"/>
        <v>12</v>
      </c>
      <c r="M38" s="117" t="str" cm="1">
        <f t="array" ref="M38">_xlfn.IFS(AND(L38&gt;=4, L38&lt;=8),"низкий",AND(L38&gt;=9, L38&lt;=12),"средний",AND(L38&gt;=13, L38&lt;=16),"высокий")</f>
        <v>средний</v>
      </c>
      <c r="N38" s="116">
        <f t="shared" si="9"/>
        <v>13</v>
      </c>
      <c r="O38" s="116" t="str" cm="1">
        <f t="array" ref="O38">_xlfn.IFS(AND(N38&gt;=4, N38&lt;=8),"низкий",AND(N38&gt;=9, N38&lt;=12),"средний",AND(N38&gt;=13, N38&lt;=16),"высокий")</f>
        <v>высокий</v>
      </c>
      <c r="P38" s="117">
        <f t="shared" si="10"/>
        <v>7</v>
      </c>
      <c r="Q38" s="117" t="str" cm="1">
        <f t="array" ref="Q38">_xlfn.IFS(AND(Form_Responses1367[[#This Row],[МП]]&gt;=2, Form_Responses1367[[#This Row],[МП]]&lt;=3),"низкий",AND(Form_Responses1367[[#This Row],[МП]]&gt;=4, Form_Responses1367[[#This Row],[МП]]&lt;=6),"средний",AND(Form_Responses1367[[#This Row],[МП]]&gt;=7, Form_Responses1367[[#This Row],[МП]]&lt;=8),"высокий")</f>
        <v>высокий</v>
      </c>
      <c r="R38" s="116">
        <f t="shared" si="11"/>
        <v>5</v>
      </c>
      <c r="S38" s="116" t="str" cm="1">
        <f t="array" ref="S38">_xlfn.IFS(AND(R38&gt;=2, R38&lt;=3),"низкий",AND(R38&gt;=4, R38&lt;=6),"средний",AND(R38&gt;=7, R38&lt;=8),"высокий")</f>
        <v>средний</v>
      </c>
      <c r="T38" s="117">
        <f t="shared" si="12"/>
        <v>6</v>
      </c>
      <c r="U38" s="117" t="str" cm="1">
        <f t="array" ref="U38">_xlfn.IFS(AND(T38&gt;=2, T38&lt;=3),"низкий",AND(T38&gt;=4, T38&lt;=6),"средний",AND(T38&gt;=7, T38&lt;=8),"высокий")</f>
        <v>средний</v>
      </c>
      <c r="V38" s="116">
        <f t="shared" si="13"/>
        <v>7</v>
      </c>
      <c r="W38" s="116" t="str" cm="1">
        <f t="array" ref="W38">_xlfn.IFS(AND(V38&gt;=2, V38&lt;=3),"низкий",AND(V38&gt;=4, V38&lt;=6),"средний",AND(V38&gt;=7, V38&lt;=8),"высокий")</f>
        <v>высокий</v>
      </c>
      <c r="X38" s="121">
        <f>COUNTIF(U:U,"высокий")</f>
        <v>18</v>
      </c>
      <c r="Y38" s="122" t="s">
        <v>302</v>
      </c>
      <c r="Z38" s="123">
        <f>X38/50</f>
        <v>0.36</v>
      </c>
    </row>
    <row r="39" spans="1:26" x14ac:dyDescent="0.15">
      <c r="A39" s="102" t="s">
        <v>249</v>
      </c>
      <c r="B39" s="103">
        <v>3</v>
      </c>
      <c r="C39" s="92">
        <v>4</v>
      </c>
      <c r="D39" s="104">
        <v>4</v>
      </c>
      <c r="E39" s="105">
        <v>3</v>
      </c>
      <c r="F39" s="92">
        <v>1</v>
      </c>
      <c r="G39" s="105">
        <v>3</v>
      </c>
      <c r="H39" s="103">
        <v>3</v>
      </c>
      <c r="I39" s="103">
        <v>3</v>
      </c>
      <c r="J39" s="67">
        <f t="shared" si="7"/>
        <v>24</v>
      </c>
      <c r="K39" s="67" t="str" cm="1">
        <f t="array" ref="K39">_xlfn.IFS(AND(J39&gt;=8, J39&lt;=16),"низкий",AND(J39&gt;=17, J39&lt;=24),"средний",AND(J39&gt;=25, J39&lt;=32),"высокий")</f>
        <v>средний</v>
      </c>
      <c r="L39" s="91">
        <f t="shared" si="8"/>
        <v>14</v>
      </c>
      <c r="M39" s="91" t="str" cm="1">
        <f t="array" ref="M39">_xlfn.IFS(AND(L39&gt;=4, L39&lt;=8),"низкий",AND(L39&gt;=9, L39&lt;=12),"средний",AND(L39&gt;=13, L39&lt;=16),"высокий")</f>
        <v>высокий</v>
      </c>
      <c r="N39" s="67">
        <f t="shared" si="9"/>
        <v>10</v>
      </c>
      <c r="O39" s="67" t="str" cm="1">
        <f t="array" ref="O39">_xlfn.IFS(AND(N39&gt;=4, N39&lt;=8),"низкий",AND(N39&gt;=9, N39&lt;=12),"средний",AND(N39&gt;=13, N39&lt;=16),"высокий")</f>
        <v>средний</v>
      </c>
      <c r="P39" s="91">
        <f t="shared" si="10"/>
        <v>7</v>
      </c>
      <c r="Q39" s="91" t="str" cm="1">
        <f t="array" ref="Q39">_xlfn.IFS(AND(P39&gt;=2, P39&lt;=3),"низкий",AND(P39&gt;=4, P39&lt;=6),"средний",AND(P39&gt;=7, P39&lt;=8),"высокий")</f>
        <v>высокий</v>
      </c>
      <c r="R39" s="67">
        <f t="shared" si="11"/>
        <v>7</v>
      </c>
      <c r="S39" s="67" t="str" cm="1">
        <f t="array" ref="S39">_xlfn.IFS(AND(R39&gt;=2, R39&lt;=3),"низкий",AND(R39&gt;=4, R39&lt;=6),"средний",AND(R39&gt;=7, R39&lt;=8),"высокий")</f>
        <v>высокий</v>
      </c>
      <c r="T39" s="91">
        <f t="shared" si="12"/>
        <v>4</v>
      </c>
      <c r="U39" s="91" t="str" cm="1">
        <f t="array" ref="U39">_xlfn.IFS(AND(T39&gt;=2, T39&lt;=3),"низкий",AND(T39&gt;=4, T39&lt;=6),"средний",AND(T39&gt;=7, T39&lt;=8),"высокий")</f>
        <v>средний</v>
      </c>
      <c r="V39" s="67">
        <f t="shared" si="13"/>
        <v>6</v>
      </c>
      <c r="W39" s="67" t="str" cm="1">
        <f t="array" ref="W39">_xlfn.IFS(AND(V39&gt;=2, V39&lt;=3),"низкий",AND(V39&gt;=4, V39&lt;=6),"средний",AND(V39&gt;=7, V39&lt;=8),"высокий")</f>
        <v>средний</v>
      </c>
    </row>
    <row r="40" spans="1:26" x14ac:dyDescent="0.15">
      <c r="A40" s="30" t="s">
        <v>250</v>
      </c>
      <c r="B40" s="53">
        <v>4</v>
      </c>
      <c r="C40" s="55">
        <v>3</v>
      </c>
      <c r="D40" s="54">
        <v>3</v>
      </c>
      <c r="E40" s="55">
        <v>3</v>
      </c>
      <c r="F40" s="57">
        <v>4</v>
      </c>
      <c r="G40" s="55">
        <v>3</v>
      </c>
      <c r="H40" s="54">
        <v>3</v>
      </c>
      <c r="I40" s="54">
        <v>3</v>
      </c>
      <c r="J40" s="67">
        <f t="shared" si="7"/>
        <v>26</v>
      </c>
      <c r="K40" s="67" t="str" cm="1">
        <f t="array" ref="K40">_xlfn.IFS(AND(J40&gt;=8, J40&lt;=16),"низкий",AND(J40&gt;=17, J40&lt;=24),"средний",AND(J40&gt;=25, J40&lt;=32),"высокий")</f>
        <v>высокий</v>
      </c>
      <c r="L40" s="91">
        <f t="shared" si="8"/>
        <v>12</v>
      </c>
      <c r="M40" s="91" t="str" cm="1">
        <f t="array" ref="M40">_xlfn.IFS(AND(L40&gt;=4, L40&lt;=8),"низкий",AND(L40&gt;=9, L40&lt;=12),"средний",AND(L40&gt;=13, L40&lt;=16),"высокий")</f>
        <v>средний</v>
      </c>
      <c r="N40" s="67">
        <f t="shared" si="9"/>
        <v>14</v>
      </c>
      <c r="O40" s="67" t="str" cm="1">
        <f t="array" ref="O40">_xlfn.IFS(AND(N40&gt;=4, N40&lt;=8),"низкий",AND(N40&gt;=9, N40&lt;=12),"средний",AND(N40&gt;=13, N40&lt;=16),"высокий")</f>
        <v>высокий</v>
      </c>
      <c r="P40" s="91">
        <f t="shared" si="10"/>
        <v>6</v>
      </c>
      <c r="Q40" s="91" t="str" cm="1">
        <f t="array" ref="Q40">_xlfn.IFS(AND(P40&gt;=2, P40&lt;=3),"низкий",AND(P40&gt;=4, P40&lt;=6),"средний",AND(P40&gt;=7, P40&lt;=8),"высокий")</f>
        <v>средний</v>
      </c>
      <c r="R40" s="67">
        <f t="shared" si="11"/>
        <v>6</v>
      </c>
      <c r="S40" s="67" t="str" cm="1">
        <f t="array" ref="S40">_xlfn.IFS(AND(R40&gt;=2, R40&lt;=3),"низкий",AND(R40&gt;=4, R40&lt;=6),"средний",AND(R40&gt;=7, R40&lt;=8),"высокий")</f>
        <v>средний</v>
      </c>
      <c r="T40" s="91">
        <f t="shared" si="12"/>
        <v>8</v>
      </c>
      <c r="U40" s="91" t="str" cm="1">
        <f t="array" ref="U40">_xlfn.IFS(AND(T40&gt;=2, T40&lt;=3),"низкий",AND(T40&gt;=4, T40&lt;=6),"средний",AND(T40&gt;=7, T40&lt;=8),"высокий")</f>
        <v>высокий</v>
      </c>
      <c r="V40" s="67">
        <f t="shared" si="13"/>
        <v>6</v>
      </c>
      <c r="W40" s="67" t="str" cm="1">
        <f t="array" ref="W40">_xlfn.IFS(AND(V40&gt;=2, V40&lt;=3),"низкий",AND(V40&gt;=4, V40&lt;=6),"средний",AND(V40&gt;=7, V40&lt;=8),"высокий")</f>
        <v>средний</v>
      </c>
      <c r="Y40" s="69" t="s">
        <v>311</v>
      </c>
    </row>
    <row r="41" spans="1:26" x14ac:dyDescent="0.15">
      <c r="A41" s="30" t="s">
        <v>251</v>
      </c>
      <c r="B41" s="54">
        <v>3</v>
      </c>
      <c r="C41" s="55">
        <v>3</v>
      </c>
      <c r="D41" s="54">
        <v>3</v>
      </c>
      <c r="E41" s="55">
        <v>3</v>
      </c>
      <c r="F41" s="58">
        <v>2</v>
      </c>
      <c r="G41" s="58">
        <v>2</v>
      </c>
      <c r="H41" s="54">
        <v>3</v>
      </c>
      <c r="I41" s="54">
        <v>3</v>
      </c>
      <c r="J41" s="67">
        <f t="shared" si="7"/>
        <v>22</v>
      </c>
      <c r="K41" s="67" t="str" cm="1">
        <f t="array" ref="K41">_xlfn.IFS(AND(J41&gt;=8, J41&lt;=16),"низкий",AND(J41&gt;=17, J41&lt;=24),"средний",AND(J41&gt;=25, J41&lt;=32),"высокий")</f>
        <v>средний</v>
      </c>
      <c r="L41" s="91">
        <f t="shared" si="8"/>
        <v>12</v>
      </c>
      <c r="M41" s="91" t="str" cm="1">
        <f t="array" ref="M41">_xlfn.IFS(AND(L41&gt;=4, L41&lt;=8),"низкий",AND(L41&gt;=9, L41&lt;=12),"средний",AND(L41&gt;=13, L41&lt;=16),"высокий")</f>
        <v>средний</v>
      </c>
      <c r="N41" s="67">
        <f t="shared" si="9"/>
        <v>10</v>
      </c>
      <c r="O41" s="67" t="str" cm="1">
        <f t="array" ref="O41">_xlfn.IFS(AND(N41&gt;=4, N41&lt;=8),"низкий",AND(N41&gt;=9, N41&lt;=12),"средний",AND(N41&gt;=13, N41&lt;=16),"высокий")</f>
        <v>средний</v>
      </c>
      <c r="P41" s="91">
        <f t="shared" si="10"/>
        <v>6</v>
      </c>
      <c r="Q41" s="91" t="str" cm="1">
        <f t="array" ref="Q41">_xlfn.IFS(AND(P41&gt;=2, P41&lt;=3),"низкий",AND(P41&gt;=4, P41&lt;=6),"средний",AND(P41&gt;=7, P41&lt;=8),"высокий")</f>
        <v>средний</v>
      </c>
      <c r="R41" s="67">
        <f t="shared" si="11"/>
        <v>6</v>
      </c>
      <c r="S41" s="67" t="str" cm="1">
        <f t="array" ref="S41">_xlfn.IFS(AND(R41&gt;=2, R41&lt;=3),"низкий",AND(R41&gt;=4, R41&lt;=6),"средний",AND(R41&gt;=7, R41&lt;=8),"высокий")</f>
        <v>средний</v>
      </c>
      <c r="T41" s="91">
        <f t="shared" si="12"/>
        <v>5</v>
      </c>
      <c r="U41" s="91" t="str" cm="1">
        <f t="array" ref="U41">_xlfn.IFS(AND(T41&gt;=2, T41&lt;=3),"низкий",AND(T41&gt;=4, T41&lt;=6),"средний",AND(T41&gt;=7, T41&lt;=8),"высокий")</f>
        <v>средний</v>
      </c>
      <c r="V41" s="67">
        <f t="shared" si="13"/>
        <v>5</v>
      </c>
      <c r="W41" s="67" t="str" cm="1">
        <f t="array" ref="W41">_xlfn.IFS(AND(V41&gt;=2, V41&lt;=3),"низкий",AND(V41&gt;=4, V41&lt;=6),"средний",AND(V41&gt;=7, V41&lt;=8),"высокий")</f>
        <v>средний</v>
      </c>
      <c r="X41">
        <f>COUNTIF(W:W,"низкий")</f>
        <v>3</v>
      </c>
      <c r="Y41" s="69" t="s">
        <v>209</v>
      </c>
      <c r="Z41" s="87">
        <f>X41/50</f>
        <v>0.06</v>
      </c>
    </row>
    <row r="42" spans="1:26" x14ac:dyDescent="0.15">
      <c r="A42" s="30" t="s">
        <v>252</v>
      </c>
      <c r="B42" s="53">
        <v>4</v>
      </c>
      <c r="C42" s="55">
        <v>3</v>
      </c>
      <c r="D42" s="53">
        <v>4</v>
      </c>
      <c r="E42" s="55">
        <v>3</v>
      </c>
      <c r="F42" s="58">
        <v>2</v>
      </c>
      <c r="G42" s="9">
        <v>1</v>
      </c>
      <c r="H42" s="54">
        <v>3</v>
      </c>
      <c r="I42" s="11">
        <v>1</v>
      </c>
      <c r="J42" s="67">
        <f t="shared" si="7"/>
        <v>21</v>
      </c>
      <c r="K42" s="67" t="str" cm="1">
        <f t="array" ref="K42">_xlfn.IFS(AND(J42&gt;=8, J42&lt;=16),"низкий",AND(J42&gt;=17, J42&lt;=24),"средний",AND(J42&gt;=25, J42&lt;=32),"высокий")</f>
        <v>средний</v>
      </c>
      <c r="L42" s="91">
        <f t="shared" si="8"/>
        <v>13</v>
      </c>
      <c r="M42" s="91" t="str" cm="1">
        <f t="array" ref="M42">_xlfn.IFS(AND(L42&gt;=4, L42&lt;=8),"низкий",AND(L42&gt;=9, L42&lt;=12),"средний",AND(L42&gt;=13, L42&lt;=16),"высокий")</f>
        <v>высокий</v>
      </c>
      <c r="N42" s="67">
        <f t="shared" si="9"/>
        <v>8</v>
      </c>
      <c r="O42" s="67" t="str" cm="1">
        <f t="array" ref="O42">_xlfn.IFS(AND(N42&gt;=4, N42&lt;=8),"низкий",AND(N42&gt;=9, N42&lt;=12),"средний",AND(N42&gt;=13, N42&lt;=16),"высокий")</f>
        <v>низкий</v>
      </c>
      <c r="P42" s="91">
        <f t="shared" si="10"/>
        <v>7</v>
      </c>
      <c r="Q42" s="91" t="str" cm="1">
        <f t="array" ref="Q42">_xlfn.IFS(AND(P42&gt;=2, P42&lt;=3),"низкий",AND(P42&gt;=4, P42&lt;=6),"средний",AND(P42&gt;=7, P42&lt;=8),"высокий")</f>
        <v>высокий</v>
      </c>
      <c r="R42" s="67">
        <f t="shared" si="11"/>
        <v>6</v>
      </c>
      <c r="S42" s="67" t="str" cm="1">
        <f t="array" ref="S42">_xlfn.IFS(AND(R42&gt;=2, R42&lt;=3),"низкий",AND(R42&gt;=4, R42&lt;=6),"средний",AND(R42&gt;=7, R42&lt;=8),"высокий")</f>
        <v>средний</v>
      </c>
      <c r="T42" s="91">
        <f t="shared" si="12"/>
        <v>6</v>
      </c>
      <c r="U42" s="91" t="str" cm="1">
        <f t="array" ref="U42">_xlfn.IFS(AND(T42&gt;=2, T42&lt;=3),"низкий",AND(T42&gt;=4, T42&lt;=6),"средний",AND(T42&gt;=7, T42&lt;=8),"высокий")</f>
        <v>средний</v>
      </c>
      <c r="V42" s="67">
        <f t="shared" si="13"/>
        <v>2</v>
      </c>
      <c r="W42" s="67" t="str" cm="1">
        <f t="array" ref="W42">_xlfn.IFS(AND(V42&gt;=2, V42&lt;=3),"низкий",AND(V42&gt;=4, V42&lt;=6),"средний",AND(V42&gt;=7, V42&lt;=8),"высокий")</f>
        <v>низкий</v>
      </c>
      <c r="X42">
        <f>COUNTIF(W:W,"средний")</f>
        <v>42</v>
      </c>
      <c r="Y42" s="69" t="s">
        <v>210</v>
      </c>
      <c r="Z42" s="87">
        <f t="shared" ref="Z42:Z43" si="14">X42/50</f>
        <v>0.84</v>
      </c>
    </row>
    <row r="43" spans="1:26" x14ac:dyDescent="0.15">
      <c r="A43" s="30" t="s">
        <v>253</v>
      </c>
      <c r="B43" s="53">
        <v>4</v>
      </c>
      <c r="C43" s="55">
        <v>2</v>
      </c>
      <c r="D43" s="53">
        <v>4</v>
      </c>
      <c r="E43" s="55">
        <v>3</v>
      </c>
      <c r="F43" s="57">
        <v>4</v>
      </c>
      <c r="G43" s="58">
        <v>2</v>
      </c>
      <c r="H43" s="54">
        <v>3</v>
      </c>
      <c r="I43" s="54">
        <v>3</v>
      </c>
      <c r="J43" s="67">
        <f t="shared" si="7"/>
        <v>25</v>
      </c>
      <c r="K43" s="67" t="str" cm="1">
        <f t="array" ref="K43">_xlfn.IFS(AND(J43&gt;=8, J43&lt;=16),"низкий",AND(J43&gt;=17, J43&lt;=24),"средний",AND(J43&gt;=25, J43&lt;=32),"высокий")</f>
        <v>высокий</v>
      </c>
      <c r="L43" s="91">
        <f t="shared" si="8"/>
        <v>12</v>
      </c>
      <c r="M43" s="91" t="str" cm="1">
        <f t="array" ref="M43">_xlfn.IFS(AND(L43&gt;=4, L43&lt;=8),"низкий",AND(L43&gt;=9, L43&lt;=12),"средний",AND(L43&gt;=13, L43&lt;=16),"высокий")</f>
        <v>средний</v>
      </c>
      <c r="N43" s="67">
        <f t="shared" si="9"/>
        <v>13</v>
      </c>
      <c r="O43" s="67" t="str" cm="1">
        <f t="array" ref="O43">_xlfn.IFS(AND(N43&gt;=4, N43&lt;=8),"низкий",AND(N43&gt;=9, N43&lt;=12),"средний",AND(N43&gt;=13, N43&lt;=16),"высокий")</f>
        <v>высокий</v>
      </c>
      <c r="P43" s="91">
        <f t="shared" si="10"/>
        <v>7</v>
      </c>
      <c r="Q43" s="91" t="str" cm="1">
        <f t="array" ref="Q43">_xlfn.IFS(AND(P43&gt;=2, P43&lt;=3),"низкий",AND(P43&gt;=4, P43&lt;=6),"средний",AND(P43&gt;=7, P43&lt;=8),"высокий")</f>
        <v>высокий</v>
      </c>
      <c r="R43" s="67">
        <f t="shared" si="11"/>
        <v>5</v>
      </c>
      <c r="S43" s="67" t="str" cm="1">
        <f t="array" ref="S43">_xlfn.IFS(AND(R43&gt;=2, R43&lt;=3),"низкий",AND(R43&gt;=4, R43&lt;=6),"средний",AND(R43&gt;=7, R43&lt;=8),"высокий")</f>
        <v>средний</v>
      </c>
      <c r="T43" s="91">
        <f t="shared" si="12"/>
        <v>8</v>
      </c>
      <c r="U43" s="91" t="str" cm="1">
        <f t="array" ref="U43">_xlfn.IFS(AND(T43&gt;=2, T43&lt;=3),"низкий",AND(T43&gt;=4, T43&lt;=6),"средний",AND(T43&gt;=7, T43&lt;=8),"высокий")</f>
        <v>высокий</v>
      </c>
      <c r="V43" s="67">
        <f t="shared" si="13"/>
        <v>5</v>
      </c>
      <c r="W43" s="67" t="str" cm="1">
        <f t="array" ref="W43">_xlfn.IFS(AND(V43&gt;=2, V43&lt;=3),"низкий",AND(V43&gt;=4, V43&lt;=6),"средний",AND(V43&gt;=7, V43&lt;=8),"высокий")</f>
        <v>средний</v>
      </c>
      <c r="X43">
        <f>COUNTIF(W:W,"высокий")</f>
        <v>5</v>
      </c>
      <c r="Y43" s="122" t="s">
        <v>302</v>
      </c>
      <c r="Z43" s="87">
        <f t="shared" si="14"/>
        <v>0.1</v>
      </c>
    </row>
    <row r="44" spans="1:26" x14ac:dyDescent="0.15">
      <c r="A44" s="30" t="s">
        <v>254</v>
      </c>
      <c r="B44" s="54">
        <v>3</v>
      </c>
      <c r="C44" s="55">
        <v>3</v>
      </c>
      <c r="D44" s="54">
        <v>3</v>
      </c>
      <c r="E44" s="58">
        <v>2</v>
      </c>
      <c r="F44" s="58">
        <v>2</v>
      </c>
      <c r="G44" s="58">
        <v>2</v>
      </c>
      <c r="H44" s="54">
        <v>3</v>
      </c>
      <c r="I44" s="54">
        <v>3</v>
      </c>
      <c r="J44" s="67">
        <f t="shared" si="7"/>
        <v>21</v>
      </c>
      <c r="K44" s="67" t="str" cm="1">
        <f t="array" ref="K44">_xlfn.IFS(AND(J44&gt;=8, J44&lt;=16),"низкий",AND(J44&gt;=17, J44&lt;=24),"средний",AND(J44&gt;=25, J44&lt;=32),"высокий")</f>
        <v>средний</v>
      </c>
      <c r="L44" s="91">
        <f t="shared" si="8"/>
        <v>11</v>
      </c>
      <c r="M44" s="91" t="str" cm="1">
        <f t="array" ref="M44">_xlfn.IFS(AND(L44&gt;=4, L44&lt;=8),"низкий",AND(L44&gt;=9, L44&lt;=12),"средний",AND(L44&gt;=13, L44&lt;=16),"высокий")</f>
        <v>средний</v>
      </c>
      <c r="N44" s="67">
        <f t="shared" si="9"/>
        <v>10</v>
      </c>
      <c r="O44" s="67" t="str" cm="1">
        <f t="array" ref="O44">_xlfn.IFS(AND(N44&gt;=4, N44&lt;=8),"низкий",AND(N44&gt;=9, N44&lt;=12),"средний",AND(N44&gt;=13, N44&lt;=16),"высокий")</f>
        <v>средний</v>
      </c>
      <c r="P44" s="91">
        <f t="shared" si="10"/>
        <v>6</v>
      </c>
      <c r="Q44" s="91" t="str" cm="1">
        <f t="array" ref="Q44">_xlfn.IFS(AND(P44&gt;=2, P44&lt;=3),"низкий",AND(P44&gt;=4, P44&lt;=6),"средний",AND(P44&gt;=7, P44&lt;=8),"высокий")</f>
        <v>средний</v>
      </c>
      <c r="R44" s="67">
        <f t="shared" si="11"/>
        <v>5</v>
      </c>
      <c r="S44" s="67" t="str" cm="1">
        <f t="array" ref="S44">_xlfn.IFS(AND(R44&gt;=2, R44&lt;=3),"низкий",AND(R44&gt;=4, R44&lt;=6),"средний",AND(R44&gt;=7, R44&lt;=8),"высокий")</f>
        <v>средний</v>
      </c>
      <c r="T44" s="91">
        <f t="shared" si="12"/>
        <v>5</v>
      </c>
      <c r="U44" s="91" t="str" cm="1">
        <f t="array" ref="U44">_xlfn.IFS(AND(T44&gt;=2, T44&lt;=3),"низкий",AND(T44&gt;=4, T44&lt;=6),"средний",AND(T44&gt;=7, T44&lt;=8),"высокий")</f>
        <v>средний</v>
      </c>
      <c r="V44" s="67">
        <f t="shared" si="13"/>
        <v>5</v>
      </c>
      <c r="W44" s="67" t="str" cm="1">
        <f t="array" ref="W44">_xlfn.IFS(AND(V44&gt;=2, V44&lt;=3),"низкий",AND(V44&gt;=4, V44&lt;=6),"средний",AND(V44&gt;=7, V44&lt;=8),"высокий")</f>
        <v>средний</v>
      </c>
    </row>
    <row r="45" spans="1:26" x14ac:dyDescent="0.15">
      <c r="A45" s="30" t="s">
        <v>255</v>
      </c>
      <c r="B45" s="11">
        <v>1</v>
      </c>
      <c r="C45" s="55">
        <v>3</v>
      </c>
      <c r="D45" s="54">
        <v>3</v>
      </c>
      <c r="E45" s="9">
        <v>1</v>
      </c>
      <c r="F45" s="58">
        <v>2</v>
      </c>
      <c r="G45" s="55">
        <v>3</v>
      </c>
      <c r="H45" s="54">
        <v>3</v>
      </c>
      <c r="I45" s="54">
        <v>3</v>
      </c>
      <c r="J45" s="67">
        <f t="shared" si="7"/>
        <v>19</v>
      </c>
      <c r="K45" s="67" t="str" cm="1">
        <f t="array" ref="K45">_xlfn.IFS(AND(J45&gt;=8, J45&lt;=16),"низкий",AND(J45&gt;=17, J45&lt;=24),"средний",AND(J45&gt;=25, J45&lt;=32),"высокий")</f>
        <v>средний</v>
      </c>
      <c r="L45" s="91">
        <f t="shared" si="8"/>
        <v>10</v>
      </c>
      <c r="M45" s="91" t="str" cm="1">
        <f t="array" ref="M45">_xlfn.IFS(AND(L45&gt;=4, L45&lt;=8),"низкий",AND(L45&gt;=9, L45&lt;=12),"средний",AND(L45&gt;=13, L45&lt;=16),"высокий")</f>
        <v>средний</v>
      </c>
      <c r="N45" s="67">
        <f t="shared" si="9"/>
        <v>9</v>
      </c>
      <c r="O45" s="67" t="str" cm="1">
        <f t="array" ref="O45">_xlfn.IFS(AND(N45&gt;=4, N45&lt;=8),"низкий",AND(N45&gt;=9, N45&lt;=12),"средний",AND(N45&gt;=13, N45&lt;=16),"высокий")</f>
        <v>средний</v>
      </c>
      <c r="P45" s="91">
        <f t="shared" si="10"/>
        <v>6</v>
      </c>
      <c r="Q45" s="91" t="str" cm="1">
        <f t="array" ref="Q45">_xlfn.IFS(AND(P45&gt;=2, P45&lt;=3),"низкий",AND(P45&gt;=4, P45&lt;=6),"средний",AND(P45&gt;=7, P45&lt;=8),"высокий")</f>
        <v>средний</v>
      </c>
      <c r="R45" s="67">
        <f t="shared" si="11"/>
        <v>4</v>
      </c>
      <c r="S45" s="67" t="str" cm="1">
        <f t="array" ref="S45">_xlfn.IFS(AND(R45&gt;=2, R45&lt;=3),"низкий",AND(R45&gt;=4, R45&lt;=6),"средний",AND(R45&gt;=7, R45&lt;=8),"высокий")</f>
        <v>средний</v>
      </c>
      <c r="T45" s="91">
        <f t="shared" si="12"/>
        <v>3</v>
      </c>
      <c r="U45" s="91" t="str" cm="1">
        <f t="array" ref="U45">_xlfn.IFS(AND(T45&gt;=2, T45&lt;=3),"низкий",AND(T45&gt;=4, T45&lt;=6),"средний",AND(T45&gt;=7, T45&lt;=8),"высокий")</f>
        <v>низкий</v>
      </c>
      <c r="V45" s="67">
        <f t="shared" si="13"/>
        <v>6</v>
      </c>
      <c r="W45" s="67" t="str" cm="1">
        <f t="array" ref="W45">_xlfn.IFS(AND(V45&gt;=2, V45&lt;=3),"низкий",AND(V45&gt;=4, V45&lt;=6),"средний",AND(V45&gt;=7, V45&lt;=8),"высокий")</f>
        <v>средний</v>
      </c>
    </row>
    <row r="46" spans="1:26" x14ac:dyDescent="0.15">
      <c r="A46" s="30" t="s">
        <v>256</v>
      </c>
      <c r="B46" s="54">
        <v>3</v>
      </c>
      <c r="C46" s="55">
        <v>3</v>
      </c>
      <c r="D46" s="11">
        <v>1</v>
      </c>
      <c r="E46" s="55">
        <v>3</v>
      </c>
      <c r="F46" s="58">
        <v>2</v>
      </c>
      <c r="G46" s="58">
        <v>2</v>
      </c>
      <c r="H46" s="53">
        <v>2</v>
      </c>
      <c r="I46" s="54">
        <v>3</v>
      </c>
      <c r="J46" s="67">
        <f t="shared" si="7"/>
        <v>19</v>
      </c>
      <c r="K46" s="67" t="str" cm="1">
        <f t="array" ref="K46">_xlfn.IFS(AND(J46&gt;=8, J46&lt;=16),"низкий",AND(J46&gt;=17, J46&lt;=24),"средний",AND(J46&gt;=25, J46&lt;=32),"высокий")</f>
        <v>средний</v>
      </c>
      <c r="L46" s="91">
        <f t="shared" si="8"/>
        <v>9</v>
      </c>
      <c r="M46" s="91" t="str" cm="1">
        <f t="array" ref="M46">_xlfn.IFS(AND(L46&gt;=4, L46&lt;=8),"низкий",AND(L46&gt;=9, L46&lt;=12),"средний",AND(L46&gt;=13, L46&lt;=16),"высокий")</f>
        <v>средний</v>
      </c>
      <c r="N46" s="67">
        <f t="shared" si="9"/>
        <v>10</v>
      </c>
      <c r="O46" s="67" t="str" cm="1">
        <f t="array" ref="O46">_xlfn.IFS(AND(N46&gt;=4, N46&lt;=8),"низкий",AND(N46&gt;=9, N46&lt;=12),"средний",AND(N46&gt;=13, N46&lt;=16),"высокий")</f>
        <v>средний</v>
      </c>
      <c r="P46" s="91">
        <f t="shared" si="10"/>
        <v>3</v>
      </c>
      <c r="Q46" s="91" t="str" cm="1">
        <f t="array" ref="Q46">_xlfn.IFS(AND(P46&gt;=2, P46&lt;=3),"низкий",AND(P46&gt;=4, P46&lt;=6),"средний",AND(P46&gt;=7, P46&lt;=8),"высокий")</f>
        <v>низкий</v>
      </c>
      <c r="R46" s="67">
        <f t="shared" si="11"/>
        <v>6</v>
      </c>
      <c r="S46" s="67" t="str" cm="1">
        <f t="array" ref="S46">_xlfn.IFS(AND(R46&gt;=2, R46&lt;=3),"низкий",AND(R46&gt;=4, R46&lt;=6),"средний",AND(R46&gt;=7, R46&lt;=8),"высокий")</f>
        <v>средний</v>
      </c>
      <c r="T46" s="91">
        <f t="shared" si="12"/>
        <v>5</v>
      </c>
      <c r="U46" s="91" t="str" cm="1">
        <f t="array" ref="U46">_xlfn.IFS(AND(T46&gt;=2, T46&lt;=3),"низкий",AND(T46&gt;=4, T46&lt;=6),"средний",AND(T46&gt;=7, T46&lt;=8),"высокий")</f>
        <v>средний</v>
      </c>
      <c r="V46" s="67">
        <f t="shared" si="13"/>
        <v>5</v>
      </c>
      <c r="W46" s="67" t="str" cm="1">
        <f t="array" ref="W46">_xlfn.IFS(AND(V46&gt;=2, V46&lt;=3),"низкий",AND(V46&gt;=4, V46&lt;=6),"средний",AND(V46&gt;=7, V46&lt;=8),"высокий")</f>
        <v>средний</v>
      </c>
    </row>
    <row r="47" spans="1:26" x14ac:dyDescent="0.15">
      <c r="A47" s="30" t="s">
        <v>257</v>
      </c>
      <c r="B47" s="53">
        <v>2</v>
      </c>
      <c r="C47" s="55">
        <v>3</v>
      </c>
      <c r="D47" s="54">
        <v>3</v>
      </c>
      <c r="E47" s="55">
        <v>3</v>
      </c>
      <c r="F47" s="9">
        <v>1</v>
      </c>
      <c r="G47" s="58">
        <v>2</v>
      </c>
      <c r="H47" s="54">
        <v>3</v>
      </c>
      <c r="I47" s="54">
        <v>3</v>
      </c>
      <c r="J47" s="67">
        <f t="shared" si="7"/>
        <v>20</v>
      </c>
      <c r="K47" s="67" t="str" cm="1">
        <f t="array" ref="K47">_xlfn.IFS(AND(J47&gt;=8, J47&lt;=16),"низкий",AND(J47&gt;=17, J47&lt;=24),"средний",AND(J47&gt;=25, J47&lt;=32),"высокий")</f>
        <v>средний</v>
      </c>
      <c r="L47" s="91">
        <f t="shared" si="8"/>
        <v>12</v>
      </c>
      <c r="M47" s="91" t="str" cm="1">
        <f t="array" ref="M47">_xlfn.IFS(AND(L47&gt;=4, L47&lt;=8),"низкий",AND(L47&gt;=9, L47&lt;=12),"средний",AND(L47&gt;=13, L47&lt;=16),"высокий")</f>
        <v>средний</v>
      </c>
      <c r="N47" s="67">
        <f t="shared" si="9"/>
        <v>8</v>
      </c>
      <c r="O47" s="67" t="str" cm="1">
        <f t="array" ref="O47">_xlfn.IFS(AND(N47&gt;=4, N47&lt;=8),"низкий",AND(N47&gt;=9, N47&lt;=12),"средний",AND(N47&gt;=13, N47&lt;=16),"высокий")</f>
        <v>низкий</v>
      </c>
      <c r="P47" s="91">
        <f t="shared" si="10"/>
        <v>6</v>
      </c>
      <c r="Q47" s="91" t="str" cm="1">
        <f t="array" ref="Q47">_xlfn.IFS(AND(P47&gt;=2, P47&lt;=3),"низкий",AND(P47&gt;=4, P47&lt;=6),"средний",AND(P47&gt;=7, P47&lt;=8),"высокий")</f>
        <v>средний</v>
      </c>
      <c r="R47" s="67">
        <f t="shared" si="11"/>
        <v>6</v>
      </c>
      <c r="S47" s="67" t="str" cm="1">
        <f t="array" ref="S47">_xlfn.IFS(AND(R47&gt;=2, R47&lt;=3),"низкий",AND(R47&gt;=4, R47&lt;=6),"средний",AND(R47&gt;=7, R47&lt;=8),"высокий")</f>
        <v>средний</v>
      </c>
      <c r="T47" s="91">
        <f t="shared" si="12"/>
        <v>3</v>
      </c>
      <c r="U47" s="91" t="str" cm="1">
        <f t="array" ref="U47">_xlfn.IFS(AND(T47&gt;=2, T47&lt;=3),"низкий",AND(T47&gt;=4, T47&lt;=6),"средний",AND(T47&gt;=7, T47&lt;=8),"высокий")</f>
        <v>низкий</v>
      </c>
      <c r="V47" s="67">
        <f t="shared" si="13"/>
        <v>5</v>
      </c>
      <c r="W47" s="67" t="str" cm="1">
        <f t="array" ref="W47">_xlfn.IFS(AND(V47&gt;=2, V47&lt;=3),"низкий",AND(V47&gt;=4, V47&lt;=6),"средний",AND(V47&gt;=7, V47&lt;=8),"высокий")</f>
        <v>средний</v>
      </c>
    </row>
    <row r="48" spans="1:26" x14ac:dyDescent="0.15">
      <c r="A48" s="30" t="s">
        <v>258</v>
      </c>
      <c r="B48" s="54">
        <v>3</v>
      </c>
      <c r="C48" s="55">
        <v>3</v>
      </c>
      <c r="D48" s="53">
        <v>4</v>
      </c>
      <c r="E48" s="55">
        <v>3</v>
      </c>
      <c r="F48" s="58">
        <v>2</v>
      </c>
      <c r="G48" s="55">
        <v>3</v>
      </c>
      <c r="H48" s="54">
        <v>3</v>
      </c>
      <c r="I48" s="54">
        <v>3</v>
      </c>
      <c r="J48" s="67">
        <f t="shared" si="7"/>
        <v>24</v>
      </c>
      <c r="K48" s="67" t="str" cm="1">
        <f t="array" ref="K48">_xlfn.IFS(AND(J48&gt;=8, J48&lt;=16),"низкий",AND(J48&gt;=17, J48&lt;=24),"средний",AND(J48&gt;=25, J48&lt;=32),"высокий")</f>
        <v>средний</v>
      </c>
      <c r="L48" s="91">
        <f t="shared" si="8"/>
        <v>13</v>
      </c>
      <c r="M48" s="91" t="str" cm="1">
        <f t="array" ref="M48">_xlfn.IFS(AND(L48&gt;=4, L48&lt;=8),"низкий",AND(L48&gt;=9, L48&lt;=12),"средний",AND(L48&gt;=13, L48&lt;=16),"высокий")</f>
        <v>высокий</v>
      </c>
      <c r="N48" s="67">
        <f t="shared" si="9"/>
        <v>11</v>
      </c>
      <c r="O48" s="67" t="str" cm="1">
        <f t="array" ref="O48">_xlfn.IFS(AND(N48&gt;=4, N48&lt;=8),"низкий",AND(N48&gt;=9, N48&lt;=12),"средний",AND(N48&gt;=13, N48&lt;=16),"высокий")</f>
        <v>средний</v>
      </c>
      <c r="P48" s="91">
        <f t="shared" si="10"/>
        <v>7</v>
      </c>
      <c r="Q48" s="91" t="str" cm="1">
        <f t="array" ref="Q48">_xlfn.IFS(AND(P48&gt;=2, P48&lt;=3),"низкий",AND(P48&gt;=4, P48&lt;=6),"средний",AND(P48&gt;=7, P48&lt;=8),"высокий")</f>
        <v>высокий</v>
      </c>
      <c r="R48" s="67">
        <f t="shared" si="11"/>
        <v>6</v>
      </c>
      <c r="S48" s="67" t="str" cm="1">
        <f t="array" ref="S48">_xlfn.IFS(AND(R48&gt;=2, R48&lt;=3),"низкий",AND(R48&gt;=4, R48&lt;=6),"средний",AND(R48&gt;=7, R48&lt;=8),"высокий")</f>
        <v>средний</v>
      </c>
      <c r="T48" s="91">
        <f t="shared" si="12"/>
        <v>5</v>
      </c>
      <c r="U48" s="91" t="str" cm="1">
        <f t="array" ref="U48">_xlfn.IFS(AND(T48&gt;=2, T48&lt;=3),"низкий",AND(T48&gt;=4, T48&lt;=6),"средний",AND(T48&gt;=7, T48&lt;=8),"высокий")</f>
        <v>средний</v>
      </c>
      <c r="V48" s="67">
        <f t="shared" si="13"/>
        <v>6</v>
      </c>
      <c r="W48" s="67" t="str" cm="1">
        <f t="array" ref="W48">_xlfn.IFS(AND(V48&gt;=2, V48&lt;=3),"низкий",AND(V48&gt;=4, V48&lt;=6),"средний",AND(V48&gt;=7, V48&lt;=8),"высокий")</f>
        <v>средний</v>
      </c>
    </row>
    <row r="49" spans="1:23" x14ac:dyDescent="0.15">
      <c r="A49" s="30" t="s">
        <v>259</v>
      </c>
      <c r="B49" s="53">
        <v>4</v>
      </c>
      <c r="C49" s="9">
        <v>1</v>
      </c>
      <c r="D49" s="11">
        <v>1</v>
      </c>
      <c r="E49" s="9">
        <v>1</v>
      </c>
      <c r="F49" s="57">
        <v>4</v>
      </c>
      <c r="G49" s="9">
        <v>1</v>
      </c>
      <c r="H49" s="11">
        <v>1</v>
      </c>
      <c r="I49" s="53">
        <v>4</v>
      </c>
      <c r="J49" s="67">
        <f t="shared" si="7"/>
        <v>17</v>
      </c>
      <c r="K49" s="67" t="str" cm="1">
        <f t="array" ref="K49">_xlfn.IFS(AND(J49&gt;=8, J49&lt;=16),"низкий",AND(J49&gt;=17, J49&lt;=24),"средний",AND(J49&gt;=25, J49&lt;=32),"высокий")</f>
        <v>средний</v>
      </c>
      <c r="L49" s="91">
        <f t="shared" si="8"/>
        <v>4</v>
      </c>
      <c r="M49" s="91" t="str" cm="1">
        <f t="array" ref="M49">_xlfn.IFS(AND(L49&gt;=4, L49&lt;=8),"низкий",AND(L49&gt;=9, L49&lt;=12),"средний",AND(L49&gt;=13, L49&lt;=16),"высокий")</f>
        <v>низкий</v>
      </c>
      <c r="N49" s="67">
        <f t="shared" si="9"/>
        <v>13</v>
      </c>
      <c r="O49" s="67" t="str" cm="1">
        <f t="array" ref="O49">_xlfn.IFS(AND(N49&gt;=4, N49&lt;=8),"низкий",AND(N49&gt;=9, N49&lt;=12),"средний",AND(N49&gt;=13, N49&lt;=16),"высокий")</f>
        <v>высокий</v>
      </c>
      <c r="P49" s="91">
        <f t="shared" si="10"/>
        <v>2</v>
      </c>
      <c r="Q49" s="91" t="str" cm="1">
        <f t="array" ref="Q49">_xlfn.IFS(AND(P49&gt;=2, P49&lt;=3),"низкий",AND(P49&gt;=4, P49&lt;=6),"средний",AND(P49&gt;=7, P49&lt;=8),"высокий")</f>
        <v>низкий</v>
      </c>
      <c r="R49" s="67">
        <f t="shared" si="11"/>
        <v>2</v>
      </c>
      <c r="S49" s="67" t="str" cm="1">
        <f t="array" ref="S49">_xlfn.IFS(AND(R49&gt;=2, R49&lt;=3),"низкий",AND(R49&gt;=4, R49&lt;=6),"средний",AND(R49&gt;=7, R49&lt;=8),"высокий")</f>
        <v>низкий</v>
      </c>
      <c r="T49" s="91">
        <f t="shared" si="12"/>
        <v>8</v>
      </c>
      <c r="U49" s="91" t="str" cm="1">
        <f t="array" ref="U49">_xlfn.IFS(AND(T49&gt;=2, T49&lt;=3),"низкий",AND(T49&gt;=4, T49&lt;=6),"средний",AND(T49&gt;=7, T49&lt;=8),"высокий")</f>
        <v>высокий</v>
      </c>
      <c r="V49" s="67">
        <f t="shared" si="13"/>
        <v>5</v>
      </c>
      <c r="W49" s="67" t="str" cm="1">
        <f t="array" ref="W49">_xlfn.IFS(AND(V49&gt;=2, V49&lt;=3),"низкий",AND(V49&gt;=4, V49&lt;=6),"средний",AND(V49&gt;=7, V49&lt;=8),"высокий")</f>
        <v>средний</v>
      </c>
    </row>
    <row r="50" spans="1:23" x14ac:dyDescent="0.15">
      <c r="A50" s="30" t="s">
        <v>260</v>
      </c>
      <c r="B50" s="53">
        <v>4</v>
      </c>
      <c r="C50" s="55">
        <v>3</v>
      </c>
      <c r="D50" s="54">
        <v>3</v>
      </c>
      <c r="E50" s="55">
        <v>3</v>
      </c>
      <c r="F50" s="55">
        <v>3</v>
      </c>
      <c r="G50" s="58">
        <v>2</v>
      </c>
      <c r="H50" s="54">
        <v>3</v>
      </c>
      <c r="I50" s="54">
        <v>3</v>
      </c>
      <c r="J50" s="67">
        <f t="shared" si="7"/>
        <v>24</v>
      </c>
      <c r="K50" s="67" t="str" cm="1">
        <f t="array" ref="K50">_xlfn.IFS(AND(J50&gt;=8, J50&lt;=16),"низкий",AND(J50&gt;=17, J50&lt;=24),"средний",AND(J50&gt;=25, J50&lt;=32),"высокий")</f>
        <v>средний</v>
      </c>
      <c r="L50" s="91">
        <f t="shared" si="8"/>
        <v>12</v>
      </c>
      <c r="M50" s="91" t="str" cm="1">
        <f t="array" ref="M50">_xlfn.IFS(AND(L50&gt;=4, L50&lt;=8),"низкий",AND(L50&gt;=9, L50&lt;=12),"средний",AND(L50&gt;=13, L50&lt;=16),"высокий")</f>
        <v>средний</v>
      </c>
      <c r="N50" s="67">
        <f t="shared" si="9"/>
        <v>12</v>
      </c>
      <c r="O50" s="67" t="str" cm="1">
        <f t="array" ref="O50">_xlfn.IFS(AND(N50&gt;=4, N50&lt;=8),"низкий",AND(N50&gt;=9, N50&lt;=12),"средний",AND(N50&gt;=13, N50&lt;=16),"высокий")</f>
        <v>средний</v>
      </c>
      <c r="P50" s="91">
        <f t="shared" si="10"/>
        <v>6</v>
      </c>
      <c r="Q50" s="91" t="str" cm="1">
        <f t="array" ref="Q50">_xlfn.IFS(AND(P50&gt;=2, P50&lt;=3),"низкий",AND(P50&gt;=4, P50&lt;=6),"средний",AND(P50&gt;=7, P50&lt;=8),"высокий")</f>
        <v>средний</v>
      </c>
      <c r="R50" s="67">
        <f t="shared" si="11"/>
        <v>6</v>
      </c>
      <c r="S50" s="67" t="str" cm="1">
        <f t="array" ref="S50">_xlfn.IFS(AND(R50&gt;=2, R50&lt;=3),"низкий",AND(R50&gt;=4, R50&lt;=6),"средний",AND(R50&gt;=7, R50&lt;=8),"высокий")</f>
        <v>средний</v>
      </c>
      <c r="T50" s="91">
        <f t="shared" si="12"/>
        <v>7</v>
      </c>
      <c r="U50" s="91" t="str" cm="1">
        <f t="array" ref="U50">_xlfn.IFS(AND(T50&gt;=2, T50&lt;=3),"низкий",AND(T50&gt;=4, T50&lt;=6),"средний",AND(T50&gt;=7, T50&lt;=8),"высокий")</f>
        <v>высокий</v>
      </c>
      <c r="V50" s="67">
        <f t="shared" si="13"/>
        <v>5</v>
      </c>
      <c r="W50" s="67" t="str" cm="1">
        <f t="array" ref="W50">_xlfn.IFS(AND(V50&gt;=2, V50&lt;=3),"низкий",AND(V50&gt;=4, V50&lt;=6),"средний",AND(V50&gt;=7, V50&lt;=8),"высокий")</f>
        <v>средний</v>
      </c>
    </row>
    <row r="51" spans="1:23" x14ac:dyDescent="0.15">
      <c r="A51" s="30" t="s">
        <v>261</v>
      </c>
      <c r="B51" s="11">
        <v>1</v>
      </c>
      <c r="C51" s="55">
        <v>3</v>
      </c>
      <c r="D51" s="54">
        <v>3</v>
      </c>
      <c r="E51" s="9">
        <v>1</v>
      </c>
      <c r="F51" s="58">
        <v>2</v>
      </c>
      <c r="G51" s="55">
        <v>3</v>
      </c>
      <c r="H51" s="54">
        <v>3</v>
      </c>
      <c r="I51" s="54">
        <v>3</v>
      </c>
      <c r="J51" s="67">
        <f t="shared" si="7"/>
        <v>19</v>
      </c>
      <c r="K51" s="67" t="str" cm="1">
        <f t="array" ref="K51">_xlfn.IFS(AND(J51&gt;=8, J51&lt;=16),"низкий",AND(J51&gt;=17, J51&lt;=24),"средний",AND(J51&gt;=25, J51&lt;=32),"высокий")</f>
        <v>средний</v>
      </c>
      <c r="L51" s="91">
        <f t="shared" si="8"/>
        <v>10</v>
      </c>
      <c r="M51" s="91" t="str" cm="1">
        <f t="array" ref="M51">_xlfn.IFS(AND(L51&gt;=4, L51&lt;=8),"низкий",AND(L51&gt;=9, L51&lt;=12),"средний",AND(L51&gt;=13, L51&lt;=16),"высокий")</f>
        <v>средний</v>
      </c>
      <c r="N51" s="67">
        <f t="shared" si="9"/>
        <v>9</v>
      </c>
      <c r="O51" s="67" t="str" cm="1">
        <f t="array" ref="O51">_xlfn.IFS(AND(N51&gt;=4, N51&lt;=8),"низкий",AND(N51&gt;=9, N51&lt;=12),"средний",AND(N51&gt;=13, N51&lt;=16),"высокий")</f>
        <v>средний</v>
      </c>
      <c r="P51" s="91">
        <f t="shared" si="10"/>
        <v>6</v>
      </c>
      <c r="Q51" s="91" t="str" cm="1">
        <f t="array" ref="Q51">_xlfn.IFS(AND(P51&gt;=2, P51&lt;=3),"низкий",AND(P51&gt;=4, P51&lt;=6),"средний",AND(P51&gt;=7, P51&lt;=8),"высокий")</f>
        <v>средний</v>
      </c>
      <c r="R51" s="67">
        <f t="shared" si="11"/>
        <v>4</v>
      </c>
      <c r="S51" s="67" t="str" cm="1">
        <f t="array" ref="S51">_xlfn.IFS(AND(R51&gt;=2, R51&lt;=3),"низкий",AND(R51&gt;=4, R51&lt;=6),"средний",AND(R51&gt;=7, R51&lt;=8),"высокий")</f>
        <v>средний</v>
      </c>
      <c r="T51" s="91">
        <f t="shared" si="12"/>
        <v>3</v>
      </c>
      <c r="U51" s="91" t="str" cm="1">
        <f t="array" ref="U51">_xlfn.IFS(AND(T51&gt;=2, T51&lt;=3),"низкий",AND(T51&gt;=4, T51&lt;=6),"средний",AND(T51&gt;=7, T51&lt;=8),"высокий")</f>
        <v>низкий</v>
      </c>
      <c r="V51" s="67">
        <f t="shared" si="13"/>
        <v>6</v>
      </c>
      <c r="W51" s="67" t="str" cm="1">
        <f t="array" ref="W51">_xlfn.IFS(AND(V51&gt;=2, V51&lt;=3),"низкий",AND(V51&gt;=4, V51&lt;=6),"средний",AND(V51&gt;=7, V51&lt;=8),"высокий")</f>
        <v>средний</v>
      </c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3F6E-E1FB-CE48-A85E-F8706F7DEA81}">
  <dimension ref="A1:AA63"/>
  <sheetViews>
    <sheetView zoomScale="80" zoomScaleNormal="80" workbookViewId="0">
      <selection activeCell="AG56" sqref="AG56"/>
    </sheetView>
  </sheetViews>
  <sheetFormatPr baseColWidth="10" defaultColWidth="12.6640625" defaultRowHeight="13" x14ac:dyDescent="0.15"/>
  <cols>
    <col min="1" max="1" width="17.1640625" customWidth="1"/>
    <col min="2" max="15" width="3" customWidth="1"/>
    <col min="16" max="16" width="5.6640625" style="2" customWidth="1"/>
    <col min="17" max="17" width="15.5" style="2" customWidth="1"/>
    <col min="18" max="18" width="4.5" style="37" customWidth="1"/>
    <col min="19" max="19" width="15" style="37" customWidth="1"/>
    <col min="20" max="20" width="4" style="2" customWidth="1"/>
    <col min="21" max="21" width="14.1640625" style="2" customWidth="1"/>
    <col min="22" max="22" width="17" style="37" customWidth="1"/>
    <col min="23" max="23" width="31" style="37" customWidth="1"/>
    <col min="24" max="24" width="18.83203125" customWidth="1"/>
    <col min="25" max="25" width="18" customWidth="1"/>
  </cols>
  <sheetData>
    <row r="1" spans="1:26" s="8" customFormat="1" ht="56" customHeight="1" x14ac:dyDescent="0.15">
      <c r="A1" s="45" t="s">
        <v>262</v>
      </c>
      <c r="B1" s="7" t="s">
        <v>265</v>
      </c>
      <c r="C1" s="7" t="s">
        <v>266</v>
      </c>
      <c r="D1" s="7" t="s">
        <v>267</v>
      </c>
      <c r="E1" s="7" t="s">
        <v>268</v>
      </c>
      <c r="F1" s="7" t="s">
        <v>269</v>
      </c>
      <c r="G1" s="7" t="s">
        <v>270</v>
      </c>
      <c r="H1" s="7" t="s">
        <v>271</v>
      </c>
      <c r="I1" s="7" t="s">
        <v>272</v>
      </c>
      <c r="J1" s="7" t="s">
        <v>273</v>
      </c>
      <c r="K1" s="7" t="s">
        <v>274</v>
      </c>
      <c r="L1" s="7" t="s">
        <v>275</v>
      </c>
      <c r="M1" s="7" t="s">
        <v>276</v>
      </c>
      <c r="N1" s="7" t="s">
        <v>277</v>
      </c>
      <c r="O1" s="7" t="s">
        <v>278</v>
      </c>
      <c r="P1" s="33" t="s">
        <v>312</v>
      </c>
      <c r="Q1" s="106" t="s">
        <v>329</v>
      </c>
      <c r="R1" s="35" t="s">
        <v>313</v>
      </c>
      <c r="S1" s="107" t="s">
        <v>330</v>
      </c>
      <c r="T1" s="33" t="s">
        <v>314</v>
      </c>
      <c r="U1" s="106" t="s">
        <v>331</v>
      </c>
      <c r="V1" s="48" t="s">
        <v>305</v>
      </c>
      <c r="W1" s="107" t="s">
        <v>319</v>
      </c>
    </row>
    <row r="2" spans="1:26" x14ac:dyDescent="0.15">
      <c r="A2" t="s">
        <v>212</v>
      </c>
      <c r="B2" s="85">
        <v>5</v>
      </c>
      <c r="C2" s="85">
        <v>5</v>
      </c>
      <c r="D2" s="85">
        <v>5</v>
      </c>
      <c r="E2" s="85">
        <v>5</v>
      </c>
      <c r="F2" s="85">
        <v>5</v>
      </c>
      <c r="G2" s="85">
        <v>5</v>
      </c>
      <c r="H2" s="85">
        <v>4</v>
      </c>
      <c r="I2" s="85">
        <v>4</v>
      </c>
      <c r="J2" s="85">
        <v>4</v>
      </c>
      <c r="K2" s="85">
        <v>5</v>
      </c>
      <c r="L2" s="85">
        <v>4</v>
      </c>
      <c r="M2" s="85">
        <v>5</v>
      </c>
      <c r="N2" s="85">
        <v>5</v>
      </c>
      <c r="O2" s="85">
        <v>5</v>
      </c>
      <c r="P2" s="67">
        <f t="shared" ref="P2:P33" si="0">SUM(B2:D2)</f>
        <v>15</v>
      </c>
      <c r="Q2" s="67" t="str" cm="1">
        <f t="array" ref="Q2">_xlfn.IFS(AND(P2&gt;=0, P2&lt;=5),"низкий",AND(P2 &gt;=6, P2&lt;=10),"средний",AND(P2 &gt;=11, P2&lt;=15),"высокий")</f>
        <v>высокий</v>
      </c>
      <c r="R2" s="91">
        <f t="shared" ref="R2:R33" si="1">SUM(E2:I2)</f>
        <v>23</v>
      </c>
      <c r="S2" s="91" t="str" cm="1">
        <f t="array" ref="S2">_xlfn.IFS(AND(R2&gt;=0, R2&lt;=8),"низкий",AND(R2&gt;=9, R2&lt;=17),"средний",AND(R2&gt;=18, R2&lt;=25),"высокий")</f>
        <v>высокий</v>
      </c>
      <c r="T2" s="67">
        <f t="shared" ref="T2:T33" si="2">SUM(J2:O2)</f>
        <v>28</v>
      </c>
      <c r="U2" s="67" t="str" cm="1">
        <f t="array" ref="U2">_xlfn.IFS(AND(T2&gt;=0, T2&lt;=10),"низкий",AND(T2&gt;=11, T2&lt;=20),"средний",AND(T2&gt;=21, T2&lt;=30),"высокий")</f>
        <v>высокий</v>
      </c>
      <c r="V2" s="91">
        <f t="shared" ref="V2:V33" si="3">SUM(P2:T2)</f>
        <v>66</v>
      </c>
      <c r="W2" s="91" t="str" cm="1">
        <f t="array" ref="W2">_xlfn.IFS(AND(V2&gt;=0, V2&lt;=8),"очень низкий",AND(V2&gt;=9, V2&lt;=22),"низкий и ниже среднего",AND(V2&gt;=23, V2&lt;=35),"средний",AND(V2&gt;=36, V2&lt;=48),"выше среднего",V2&gt;=49,"высокий")</f>
        <v>высокий</v>
      </c>
    </row>
    <row r="3" spans="1:26" x14ac:dyDescent="0.15">
      <c r="A3" t="s">
        <v>213</v>
      </c>
      <c r="B3" s="85">
        <v>3</v>
      </c>
      <c r="C3" s="85">
        <v>3</v>
      </c>
      <c r="D3" s="85">
        <v>3</v>
      </c>
      <c r="E3" s="85">
        <v>0</v>
      </c>
      <c r="F3" s="85">
        <v>2</v>
      </c>
      <c r="G3" s="85">
        <v>3</v>
      </c>
      <c r="H3" s="85">
        <v>2</v>
      </c>
      <c r="I3" s="85">
        <v>0</v>
      </c>
      <c r="J3" s="85">
        <v>2</v>
      </c>
      <c r="K3" s="85">
        <v>5</v>
      </c>
      <c r="L3" s="85">
        <v>4</v>
      </c>
      <c r="M3" s="85">
        <v>5</v>
      </c>
      <c r="N3" s="85">
        <v>4</v>
      </c>
      <c r="O3" s="85">
        <v>5</v>
      </c>
      <c r="P3" s="67">
        <f t="shared" si="0"/>
        <v>9</v>
      </c>
      <c r="Q3" s="67" t="str" cm="1">
        <f t="array" ref="Q3">_xlfn.IFS(AND(P3&gt;=0, P3&lt;=5),"низкий",AND(P3 &gt;=6, P3&lt;=10),"средний",AND(P3 &gt;=11, P3&lt;=15),"высокий")</f>
        <v>средний</v>
      </c>
      <c r="R3" s="91">
        <f t="shared" si="1"/>
        <v>7</v>
      </c>
      <c r="S3" s="91" t="str" cm="1">
        <f t="array" ref="S3">_xlfn.IFS(AND(R3&gt;=0, R3&lt;=8),"низкий",AND(R3&gt;=9, R3&lt;=17),"средний",AND(R3&gt;=18, R3&lt;=25),"высокий")</f>
        <v>низкий</v>
      </c>
      <c r="T3" s="67">
        <f t="shared" si="2"/>
        <v>25</v>
      </c>
      <c r="U3" s="67" t="str" cm="1">
        <f t="array" ref="U3">_xlfn.IFS(AND(T3&gt;=0, T3&lt;=10),"низкий",AND(T3&gt;=11, T3&lt;=20),"средний",AND(T3&gt;=21, T3&lt;=30),"высокий")</f>
        <v>высокий</v>
      </c>
      <c r="V3" s="91">
        <f t="shared" si="3"/>
        <v>41</v>
      </c>
      <c r="W3" s="91" t="str" cm="1">
        <f t="array" ref="W3">_xlfn.IFS(AND(V3&gt;=0, V3&lt;=8),"очень низкий",AND(V3&gt;=9, V3&lt;=22),"низкий и ниже среднего",AND(V3&gt;=23, V3&lt;=35),"средний",AND(V3&gt;=36, V3&lt;=48),"выше среднего",V3&gt;=49,"высокий")</f>
        <v>выше среднего</v>
      </c>
    </row>
    <row r="4" spans="1:26" x14ac:dyDescent="0.15">
      <c r="A4" t="s">
        <v>214</v>
      </c>
      <c r="B4" s="85">
        <v>3</v>
      </c>
      <c r="C4" s="85">
        <v>3</v>
      </c>
      <c r="D4" s="85">
        <v>1</v>
      </c>
      <c r="E4" s="85">
        <v>4</v>
      </c>
      <c r="F4" s="85">
        <v>5</v>
      </c>
      <c r="G4" s="85">
        <v>3</v>
      </c>
      <c r="H4" s="85">
        <v>0</v>
      </c>
      <c r="I4" s="85">
        <v>2</v>
      </c>
      <c r="J4" s="85">
        <v>2</v>
      </c>
      <c r="K4" s="85">
        <v>2</v>
      </c>
      <c r="L4" s="85">
        <v>3</v>
      </c>
      <c r="M4" s="85">
        <v>4</v>
      </c>
      <c r="N4" s="85">
        <v>3</v>
      </c>
      <c r="O4" s="85">
        <v>1</v>
      </c>
      <c r="P4" s="67">
        <f t="shared" si="0"/>
        <v>7</v>
      </c>
      <c r="Q4" s="67" t="str" cm="1">
        <f t="array" ref="Q4">_xlfn.IFS(AND(P4&gt;=0, P4&lt;=5),"низкий",AND(P4 &gt;=6, P4&lt;=10),"средний",AND(P4 &gt;=11, P4&lt;=15),"высокий")</f>
        <v>средний</v>
      </c>
      <c r="R4" s="91">
        <f t="shared" si="1"/>
        <v>14</v>
      </c>
      <c r="S4" s="91" t="str" cm="1">
        <f t="array" ref="S4">_xlfn.IFS(AND(R4&gt;=0, R4&lt;=8),"низкий",AND(R4&gt;=9, R4&lt;=17),"средний",AND(R4&gt;=18, R4&lt;=25),"высокий")</f>
        <v>средний</v>
      </c>
      <c r="T4" s="67">
        <f t="shared" si="2"/>
        <v>15</v>
      </c>
      <c r="U4" s="67" t="str" cm="1">
        <f t="array" ref="U4">_xlfn.IFS(AND(T4&gt;=0, T4&lt;=10),"низкий",AND(T4&gt;=11, T4&lt;=20),"средний",AND(T4&gt;=21, T4&lt;=30),"высокий")</f>
        <v>средний</v>
      </c>
      <c r="V4" s="91">
        <f t="shared" si="3"/>
        <v>36</v>
      </c>
      <c r="W4" s="91" t="str" cm="1">
        <f t="array" ref="W4">_xlfn.IFS(AND(V4&gt;=0, V4&lt;=8),"очень низкий",AND(V4&gt;=9, V4&lt;=22),"низкий и ниже среднего",AND(V4&gt;=23, V4&lt;=35),"средний",AND(V4&gt;=36, V4&lt;=48),"выше среднего",V4&gt;=49,"высокий")</f>
        <v>выше среднего</v>
      </c>
      <c r="X4" s="69" t="s">
        <v>347</v>
      </c>
      <c r="Y4" s="69" t="s">
        <v>312</v>
      </c>
    </row>
    <row r="5" spans="1:26" x14ac:dyDescent="0.15">
      <c r="A5" t="s">
        <v>215</v>
      </c>
      <c r="B5" s="85">
        <v>3</v>
      </c>
      <c r="C5" s="85">
        <v>1</v>
      </c>
      <c r="D5" s="85">
        <v>4</v>
      </c>
      <c r="E5" s="85">
        <v>2</v>
      </c>
      <c r="F5" s="85">
        <v>5</v>
      </c>
      <c r="G5" s="85">
        <v>1</v>
      </c>
      <c r="H5" s="85">
        <v>1</v>
      </c>
      <c r="I5" s="85">
        <v>2</v>
      </c>
      <c r="J5" s="85">
        <v>1</v>
      </c>
      <c r="K5" s="85">
        <v>5</v>
      </c>
      <c r="L5" s="85">
        <v>0</v>
      </c>
      <c r="M5" s="85">
        <v>3</v>
      </c>
      <c r="N5" s="85">
        <v>3</v>
      </c>
      <c r="O5" s="85">
        <v>1</v>
      </c>
      <c r="P5" s="67">
        <f t="shared" si="0"/>
        <v>8</v>
      </c>
      <c r="Q5" s="67" t="str" cm="1">
        <f t="array" ref="Q5">_xlfn.IFS(AND(P5&gt;=0, P5&lt;=5),"низкий",AND(P5 &gt;=6, P5&lt;=10),"средний",AND(P5 &gt;=11, P5&lt;=15),"высокий")</f>
        <v>средний</v>
      </c>
      <c r="R5" s="91">
        <f t="shared" si="1"/>
        <v>11</v>
      </c>
      <c r="S5" s="91" t="str" cm="1">
        <f t="array" ref="S5">_xlfn.IFS(AND(R5&gt;=0, R5&lt;=8),"низкий",AND(R5&gt;=9, R5&lt;=17),"средний",AND(R5&gt;=18, R5&lt;=25),"высокий")</f>
        <v>средний</v>
      </c>
      <c r="T5" s="67">
        <f t="shared" si="2"/>
        <v>13</v>
      </c>
      <c r="U5" s="67" t="str" cm="1">
        <f t="array" ref="U5">_xlfn.IFS(AND(T5&gt;=0, T5&lt;=10),"низкий",AND(T5&gt;=11, T5&lt;=20),"средний",AND(T5&gt;=21, T5&lt;=30),"высокий")</f>
        <v>средний</v>
      </c>
      <c r="V5" s="91">
        <f t="shared" si="3"/>
        <v>32</v>
      </c>
      <c r="W5" s="91" t="str" cm="1">
        <f t="array" ref="W5">_xlfn.IFS(AND(V5&gt;=0, V5&lt;=8),"очень низкий",AND(V5&gt;=9, V5&lt;=22),"низкий и ниже среднего",AND(V5&gt;=23, V5&lt;=35),"средний",AND(V5&gt;=36, V5&lt;=48),"выше среднего",V5&gt;=49,"высокий")</f>
        <v>средний</v>
      </c>
      <c r="Z5" s="87"/>
    </row>
    <row r="6" spans="1:26" x14ac:dyDescent="0.15">
      <c r="A6" t="s">
        <v>216</v>
      </c>
      <c r="B6" s="85">
        <v>4</v>
      </c>
      <c r="C6" s="85">
        <v>4</v>
      </c>
      <c r="D6" s="85">
        <v>2</v>
      </c>
      <c r="E6" s="85">
        <v>2</v>
      </c>
      <c r="F6" s="85">
        <v>3</v>
      </c>
      <c r="G6" s="85">
        <v>4</v>
      </c>
      <c r="H6" s="85">
        <v>2</v>
      </c>
      <c r="I6" s="85">
        <v>2</v>
      </c>
      <c r="J6" s="85">
        <v>3</v>
      </c>
      <c r="K6" s="85">
        <v>3</v>
      </c>
      <c r="L6" s="85">
        <v>1</v>
      </c>
      <c r="M6" s="85">
        <v>2</v>
      </c>
      <c r="N6" s="85">
        <v>4</v>
      </c>
      <c r="O6" s="85">
        <v>2</v>
      </c>
      <c r="P6" s="67">
        <f t="shared" si="0"/>
        <v>10</v>
      </c>
      <c r="Q6" s="67" t="str" cm="1">
        <f t="array" ref="Q6">_xlfn.IFS(AND(P6&gt;=0, P6&lt;=5),"низкий",AND(P6 &gt;=6, P6&lt;=10),"средний",AND(P6 &gt;=11, P6&lt;=15),"высокий")</f>
        <v>средний</v>
      </c>
      <c r="R6" s="91">
        <f t="shared" si="1"/>
        <v>13</v>
      </c>
      <c r="S6" s="91" t="str" cm="1">
        <f t="array" ref="S6">_xlfn.IFS(AND(R6&gt;=0, R6&lt;=8),"низкий",AND(R6&gt;=9, R6&lt;=17),"средний",AND(R6&gt;=18, R6&lt;=25),"высокий")</f>
        <v>средний</v>
      </c>
      <c r="T6" s="67">
        <f t="shared" si="2"/>
        <v>15</v>
      </c>
      <c r="U6" s="67" t="str" cm="1">
        <f t="array" ref="U6">_xlfn.IFS(AND(T6&gt;=0, T6&lt;=10),"низкий",AND(T6&gt;=11, T6&lt;=20),"средний",AND(T6&gt;=21, T6&lt;=30),"высокий")</f>
        <v>средний</v>
      </c>
      <c r="V6" s="91">
        <f t="shared" si="3"/>
        <v>38</v>
      </c>
      <c r="W6" s="91" t="str" cm="1">
        <f t="array" ref="W6">_xlfn.IFS(AND(V6&gt;=0, V6&lt;=8),"очень низкий",AND(V6&gt;=9, V6&lt;=22),"низкий и ниже среднего",AND(V6&gt;=23, V6&lt;=35),"средний",AND(V6&gt;=36, V6&lt;=48),"выше среднего",V6&gt;=49,"высокий")</f>
        <v>выше среднего</v>
      </c>
      <c r="X6">
        <f>COUNTIF(Q:Q,"низкий")</f>
        <v>22</v>
      </c>
      <c r="Y6" s="69" t="s">
        <v>209</v>
      </c>
      <c r="Z6" s="87">
        <f>X6/50</f>
        <v>0.44</v>
      </c>
    </row>
    <row r="7" spans="1:26" x14ac:dyDescent="0.15">
      <c r="A7" t="s">
        <v>217</v>
      </c>
      <c r="B7" s="85">
        <v>1</v>
      </c>
      <c r="C7" s="85">
        <v>4</v>
      </c>
      <c r="D7" s="85">
        <v>3</v>
      </c>
      <c r="E7" s="85">
        <v>3</v>
      </c>
      <c r="F7" s="85">
        <v>2</v>
      </c>
      <c r="G7" s="85">
        <v>2</v>
      </c>
      <c r="H7" s="85">
        <v>4</v>
      </c>
      <c r="I7" s="85">
        <v>0</v>
      </c>
      <c r="J7" s="85">
        <v>2</v>
      </c>
      <c r="K7" s="85">
        <v>2</v>
      </c>
      <c r="L7" s="85">
        <v>3</v>
      </c>
      <c r="M7" s="85">
        <v>4</v>
      </c>
      <c r="N7" s="85">
        <v>4</v>
      </c>
      <c r="O7" s="85">
        <v>4</v>
      </c>
      <c r="P7" s="67">
        <f t="shared" si="0"/>
        <v>8</v>
      </c>
      <c r="Q7" s="67" t="str" cm="1">
        <f t="array" ref="Q7">_xlfn.IFS(AND(P7&gt;=0, P7&lt;=5),"низкий",AND(P7 &gt;=6, P7&lt;=10),"средний",AND(P7 &gt;=11, P7&lt;=15),"высокий")</f>
        <v>средний</v>
      </c>
      <c r="R7" s="91">
        <f t="shared" si="1"/>
        <v>11</v>
      </c>
      <c r="S7" s="91" t="str" cm="1">
        <f t="array" ref="S7">_xlfn.IFS(AND(R7&gt;=0, R7&lt;=8),"низкий",AND(R7&gt;=9, R7&lt;=17),"средний",AND(R7&gt;=18, R7&lt;=25),"высокий")</f>
        <v>средний</v>
      </c>
      <c r="T7" s="67">
        <f t="shared" si="2"/>
        <v>19</v>
      </c>
      <c r="U7" s="67" t="str" cm="1">
        <f t="array" ref="U7">_xlfn.IFS(AND(T7&gt;=0, T7&lt;=10),"низкий",AND(T7&gt;=11, T7&lt;=20),"средний",AND(T7&gt;=21, T7&lt;=30),"высокий")</f>
        <v>средний</v>
      </c>
      <c r="V7" s="91">
        <f t="shared" si="3"/>
        <v>38</v>
      </c>
      <c r="W7" s="91" t="str" cm="1">
        <f t="array" ref="W7">_xlfn.IFS(AND(V7&gt;=0, V7&lt;=8),"очень низкий",AND(V7&gt;=9, V7&lt;=22),"низкий и ниже среднего",AND(V7&gt;=23, V7&lt;=35),"средний",AND(V7&gt;=36, V7&lt;=48),"выше среднего",V7&gt;=49,"высокий")</f>
        <v>выше среднего</v>
      </c>
      <c r="X7">
        <f>COUNTIF(Q:Q,"средний")</f>
        <v>21</v>
      </c>
      <c r="Y7" s="69" t="s">
        <v>210</v>
      </c>
      <c r="Z7" s="87">
        <f>X7/50</f>
        <v>0.42</v>
      </c>
    </row>
    <row r="8" spans="1:26" x14ac:dyDescent="0.15">
      <c r="A8" t="s">
        <v>218</v>
      </c>
      <c r="B8" s="85">
        <v>1</v>
      </c>
      <c r="C8" s="85">
        <v>2</v>
      </c>
      <c r="D8" s="85">
        <v>2</v>
      </c>
      <c r="E8" s="85">
        <v>1</v>
      </c>
      <c r="F8" s="85">
        <v>2</v>
      </c>
      <c r="G8" s="85">
        <v>2</v>
      </c>
      <c r="H8" s="85">
        <v>2</v>
      </c>
      <c r="I8" s="85">
        <v>1</v>
      </c>
      <c r="J8" s="85">
        <v>2</v>
      </c>
      <c r="K8" s="85">
        <v>2</v>
      </c>
      <c r="L8" s="85">
        <v>2</v>
      </c>
      <c r="M8" s="85">
        <v>1</v>
      </c>
      <c r="N8" s="85">
        <v>2</v>
      </c>
      <c r="O8" s="85">
        <v>1</v>
      </c>
      <c r="P8" s="67">
        <f t="shared" si="0"/>
        <v>5</v>
      </c>
      <c r="Q8" s="67" t="str" cm="1">
        <f t="array" ref="Q8">_xlfn.IFS(AND(P8&gt;=0, P8&lt;=5),"низкий",AND(P8 &gt;=6, P8&lt;=10),"средний",AND(P8 &gt;=11, P8&lt;=15),"высокий")</f>
        <v>низкий</v>
      </c>
      <c r="R8" s="91">
        <f t="shared" si="1"/>
        <v>8</v>
      </c>
      <c r="S8" s="91" t="str" cm="1">
        <f t="array" ref="S8">_xlfn.IFS(AND(R8&gt;=0, R8&lt;=8),"низкий",AND(R8&gt;=9, R8&lt;=17),"средний",AND(R8&gt;=18, R8&lt;=25),"высокий")</f>
        <v>низкий</v>
      </c>
      <c r="T8" s="67">
        <f t="shared" si="2"/>
        <v>10</v>
      </c>
      <c r="U8" s="67" t="str" cm="1">
        <f t="array" ref="U8">_xlfn.IFS(AND(T8&gt;=0, T8&lt;=10),"низкий",AND(T8&gt;=11, T8&lt;=20),"средний",AND(T8&gt;=21, T8&lt;=30),"высокий")</f>
        <v>низкий</v>
      </c>
      <c r="V8" s="91">
        <f t="shared" si="3"/>
        <v>23</v>
      </c>
      <c r="W8" s="91" t="str" cm="1">
        <f t="array" ref="W8">_xlfn.IFS(AND(V8&gt;=0, V8&lt;=8),"очень низкий",AND(V8&gt;=9, V8&lt;=22),"низкий и ниже среднего",AND(V8&gt;=23, V8&lt;=35),"средний",AND(V8&gt;=36, V8&lt;=48),"выше среднего",V8&gt;=49,"высокий")</f>
        <v>средний</v>
      </c>
      <c r="X8">
        <f>COUNTIF(Q:Q,"высокий")</f>
        <v>7</v>
      </c>
      <c r="Y8" s="69" t="s">
        <v>302</v>
      </c>
      <c r="Z8" s="87">
        <f>X8/50</f>
        <v>0.14000000000000001</v>
      </c>
    </row>
    <row r="9" spans="1:26" x14ac:dyDescent="0.15">
      <c r="A9" t="s">
        <v>219</v>
      </c>
      <c r="B9" s="85">
        <v>2</v>
      </c>
      <c r="C9" s="85">
        <v>1</v>
      </c>
      <c r="D9" s="85">
        <v>2</v>
      </c>
      <c r="E9" s="85">
        <v>0</v>
      </c>
      <c r="F9" s="85">
        <v>1</v>
      </c>
      <c r="G9" s="85">
        <v>2</v>
      </c>
      <c r="H9" s="85">
        <v>1</v>
      </c>
      <c r="I9" s="85">
        <v>1</v>
      </c>
      <c r="J9" s="85">
        <v>0</v>
      </c>
      <c r="K9" s="85">
        <v>3</v>
      </c>
      <c r="L9" s="85">
        <v>2</v>
      </c>
      <c r="M9" s="85">
        <v>3</v>
      </c>
      <c r="N9" s="85">
        <v>3</v>
      </c>
      <c r="O9" s="85">
        <v>0</v>
      </c>
      <c r="P9" s="67">
        <f t="shared" si="0"/>
        <v>5</v>
      </c>
      <c r="Q9" s="67" t="str" cm="1">
        <f t="array" ref="Q9">_xlfn.IFS(AND(P9&gt;=0, P9&lt;=5),"низкий",AND(P9 &gt;=6, P9&lt;=10),"средний",AND(P9 &gt;=11, P9&lt;=15),"высокий")</f>
        <v>низкий</v>
      </c>
      <c r="R9" s="91">
        <f t="shared" si="1"/>
        <v>5</v>
      </c>
      <c r="S9" s="91" t="str" cm="1">
        <f t="array" ref="S9">_xlfn.IFS(AND(R9&gt;=0, R9&lt;=8),"низкий",AND(R9&gt;=9, R9&lt;=17),"средний",AND(R9&gt;=18, R9&lt;=25),"высокий")</f>
        <v>низкий</v>
      </c>
      <c r="T9" s="67">
        <f t="shared" si="2"/>
        <v>11</v>
      </c>
      <c r="U9" s="67" t="str" cm="1">
        <f t="array" ref="U9">_xlfn.IFS(AND(T9&gt;=0, T9&lt;=10),"низкий",AND(T9&gt;=11, T9&lt;=20),"средний",AND(T9&gt;=21, T9&lt;=30),"высокий")</f>
        <v>средний</v>
      </c>
      <c r="V9" s="91">
        <f t="shared" si="3"/>
        <v>21</v>
      </c>
      <c r="W9" s="91" t="str" cm="1">
        <f t="array" ref="W9">_xlfn.IFS(AND(V9&gt;=0, V9&lt;=8),"очень низкий",AND(V9&gt;=9, V9&lt;=22),"низкий и ниже среднего",AND(V9&gt;=23, V9&lt;=35),"средний",AND(V9&gt;=36, V9&lt;=48),"выше среднего",V9&gt;=49,"высокий")</f>
        <v>низкий и ниже среднего</v>
      </c>
      <c r="Z9" s="87"/>
    </row>
    <row r="10" spans="1:26" x14ac:dyDescent="0.15">
      <c r="A10" t="s">
        <v>220</v>
      </c>
      <c r="B10" s="85">
        <v>0</v>
      </c>
      <c r="C10" s="85">
        <v>0</v>
      </c>
      <c r="D10" s="85">
        <v>0</v>
      </c>
      <c r="E10" s="85">
        <v>0</v>
      </c>
      <c r="F10" s="85">
        <v>0</v>
      </c>
      <c r="G10" s="85">
        <v>0</v>
      </c>
      <c r="H10" s="85">
        <v>0</v>
      </c>
      <c r="I10" s="85">
        <v>4</v>
      </c>
      <c r="J10" s="85">
        <v>4</v>
      </c>
      <c r="K10" s="85">
        <v>4</v>
      </c>
      <c r="L10" s="85">
        <v>0</v>
      </c>
      <c r="M10" s="85">
        <v>0</v>
      </c>
      <c r="N10" s="85">
        <v>0</v>
      </c>
      <c r="O10" s="85">
        <v>5</v>
      </c>
      <c r="P10" s="67">
        <f t="shared" si="0"/>
        <v>0</v>
      </c>
      <c r="Q10" s="67" t="str" cm="1">
        <f t="array" ref="Q10">_xlfn.IFS(AND(P10&gt;=0, P10&lt;=5),"низкий",AND(P10 &gt;=6, P10&lt;=10),"средний",AND(P10 &gt;=11, P10&lt;=15),"высокий")</f>
        <v>низкий</v>
      </c>
      <c r="R10" s="91">
        <f t="shared" si="1"/>
        <v>4</v>
      </c>
      <c r="S10" s="91" t="str" cm="1">
        <f t="array" ref="S10">_xlfn.IFS(AND(R10&gt;=0, R10&lt;=8),"низкий",AND(R10&gt;=9, R10&lt;=17),"средний",AND(R10&gt;=18, R10&lt;=25),"высокий")</f>
        <v>низкий</v>
      </c>
      <c r="T10" s="67">
        <f t="shared" si="2"/>
        <v>13</v>
      </c>
      <c r="U10" s="67" t="str" cm="1">
        <f t="array" ref="U10">_xlfn.IFS(AND(T10&gt;=0, T10&lt;=10),"низкий",AND(T10&gt;=11, T10&lt;=20),"средний",AND(T10&gt;=21, T10&lt;=30),"высокий")</f>
        <v>средний</v>
      </c>
      <c r="V10" s="91">
        <f t="shared" si="3"/>
        <v>17</v>
      </c>
      <c r="W10" s="91" t="str" cm="1">
        <f t="array" ref="W10">_xlfn.IFS(AND(V10&gt;=0, V10&lt;=8),"очень низкий",AND(V10&gt;=9, V10&lt;=22),"низкий и ниже среднего",AND(V10&gt;=23, V10&lt;=35),"средний",AND(V10&gt;=36, V10&lt;=48),"выше среднего",V10&gt;=49,"высокий")</f>
        <v>низкий и ниже среднего</v>
      </c>
      <c r="Z10" s="87"/>
    </row>
    <row r="11" spans="1:26" x14ac:dyDescent="0.15">
      <c r="A11" t="s">
        <v>221</v>
      </c>
      <c r="B11" s="85">
        <v>1</v>
      </c>
      <c r="C11" s="85">
        <v>3</v>
      </c>
      <c r="D11" s="85">
        <v>3</v>
      </c>
      <c r="E11" s="85">
        <v>1</v>
      </c>
      <c r="F11" s="85">
        <v>1</v>
      </c>
      <c r="G11" s="85">
        <v>0</v>
      </c>
      <c r="H11" s="85">
        <v>3</v>
      </c>
      <c r="I11" s="85">
        <v>1</v>
      </c>
      <c r="J11" s="85">
        <v>2</v>
      </c>
      <c r="K11" s="85">
        <v>2</v>
      </c>
      <c r="L11" s="85">
        <v>4</v>
      </c>
      <c r="M11" s="85">
        <v>1</v>
      </c>
      <c r="N11" s="85">
        <v>4</v>
      </c>
      <c r="O11" s="85">
        <v>3</v>
      </c>
      <c r="P11" s="67">
        <f t="shared" si="0"/>
        <v>7</v>
      </c>
      <c r="Q11" s="67" t="str" cm="1">
        <f t="array" ref="Q11">_xlfn.IFS(AND(P11&gt;=0, P11&lt;=5),"низкий",AND(P11 &gt;=6, P11&lt;=10),"средний",AND(P11 &gt;=11, P11&lt;=15),"высокий")</f>
        <v>средний</v>
      </c>
      <c r="R11" s="91">
        <f t="shared" si="1"/>
        <v>6</v>
      </c>
      <c r="S11" s="91" t="str" cm="1">
        <f t="array" ref="S11">_xlfn.IFS(AND(R11&gt;=0, R11&lt;=8),"низкий",AND(R11&gt;=9, R11&lt;=17),"средний",AND(R11&gt;=18, R11&lt;=25),"высокий")</f>
        <v>низкий</v>
      </c>
      <c r="T11" s="67">
        <f t="shared" si="2"/>
        <v>16</v>
      </c>
      <c r="U11" s="67" t="str" cm="1">
        <f t="array" ref="U11">_xlfn.IFS(AND(T11&gt;=0, T11&lt;=10),"низкий",AND(T11&gt;=11, T11&lt;=20),"средний",AND(T11&gt;=21, T11&lt;=30),"высокий")</f>
        <v>средний</v>
      </c>
      <c r="V11" s="91">
        <f t="shared" si="3"/>
        <v>29</v>
      </c>
      <c r="W11" s="91" t="str" cm="1">
        <f t="array" ref="W11">_xlfn.IFS(AND(V11&gt;=0, V11&lt;=8),"очень низкий",AND(V11&gt;=9, V11&lt;=22),"низкий и ниже среднего",AND(V11&gt;=23, V11&lt;=35),"средний",AND(V11&gt;=36, V11&lt;=48),"выше среднего",V11&gt;=49,"высокий")</f>
        <v>средний</v>
      </c>
      <c r="Z11" s="87"/>
    </row>
    <row r="12" spans="1:26" x14ac:dyDescent="0.15">
      <c r="A12" t="s">
        <v>222</v>
      </c>
      <c r="B12" s="85">
        <v>3</v>
      </c>
      <c r="C12" s="85">
        <v>3</v>
      </c>
      <c r="D12" s="85">
        <v>3</v>
      </c>
      <c r="E12" s="85">
        <v>4</v>
      </c>
      <c r="F12" s="85">
        <v>4</v>
      </c>
      <c r="G12" s="85">
        <v>0</v>
      </c>
      <c r="H12" s="85">
        <v>3</v>
      </c>
      <c r="I12" s="85">
        <v>3</v>
      </c>
      <c r="J12" s="85">
        <v>3</v>
      </c>
      <c r="K12" s="85">
        <v>2</v>
      </c>
      <c r="L12" s="85">
        <v>3</v>
      </c>
      <c r="M12" s="85">
        <v>2</v>
      </c>
      <c r="N12" s="85">
        <v>4</v>
      </c>
      <c r="O12" s="85">
        <v>5</v>
      </c>
      <c r="P12" s="67">
        <f t="shared" si="0"/>
        <v>9</v>
      </c>
      <c r="Q12" s="67" t="str" cm="1">
        <f t="array" ref="Q12">_xlfn.IFS(AND(P12&gt;=0, P12&lt;=5),"низкий",AND(P12 &gt;=6, P12&lt;=10),"средний",AND(P12 &gt;=11, P12&lt;=15),"высокий")</f>
        <v>средний</v>
      </c>
      <c r="R12" s="91">
        <f t="shared" si="1"/>
        <v>14</v>
      </c>
      <c r="S12" s="91" t="str" cm="1">
        <f t="array" ref="S12">_xlfn.IFS(AND(R12&gt;=0, R12&lt;=8),"низкий",AND(R12&gt;=9, R12&lt;=17),"средний",AND(R12&gt;=18, R12&lt;=25),"высокий")</f>
        <v>средний</v>
      </c>
      <c r="T12" s="67">
        <f t="shared" si="2"/>
        <v>19</v>
      </c>
      <c r="U12" s="67" t="str" cm="1">
        <f t="array" ref="U12">_xlfn.IFS(AND(T12&gt;=0, T12&lt;=10),"низкий",AND(T12&gt;=11, T12&lt;=20),"средний",AND(T12&gt;=21, T12&lt;=30),"высокий")</f>
        <v>средний</v>
      </c>
      <c r="V12" s="91">
        <f t="shared" si="3"/>
        <v>42</v>
      </c>
      <c r="W12" s="91" t="str" cm="1">
        <f t="array" ref="W12">_xlfn.IFS(AND(V12&gt;=0, V12&lt;=8),"очень низкий",AND(V12&gt;=9, V12&lt;=22),"низкий и ниже среднего",AND(V12&gt;=23, V12&lt;=35),"средний",AND(V12&gt;=36, V12&lt;=48),"выше среднего",V12&gt;=49,"высокий")</f>
        <v>выше среднего</v>
      </c>
      <c r="Z12" s="87"/>
    </row>
    <row r="13" spans="1:26" x14ac:dyDescent="0.15">
      <c r="A13" t="s">
        <v>223</v>
      </c>
      <c r="B13" s="85">
        <v>3</v>
      </c>
      <c r="C13" s="85">
        <v>4</v>
      </c>
      <c r="D13" s="85">
        <v>4</v>
      </c>
      <c r="E13" s="85">
        <v>4</v>
      </c>
      <c r="F13" s="85">
        <v>3</v>
      </c>
      <c r="G13" s="85">
        <v>1</v>
      </c>
      <c r="H13" s="85">
        <v>2</v>
      </c>
      <c r="I13" s="85">
        <v>1</v>
      </c>
      <c r="J13" s="85">
        <v>4</v>
      </c>
      <c r="K13" s="85">
        <v>4</v>
      </c>
      <c r="L13" s="85">
        <v>4</v>
      </c>
      <c r="M13" s="85">
        <v>2</v>
      </c>
      <c r="N13" s="85">
        <v>2</v>
      </c>
      <c r="O13" s="85">
        <v>2</v>
      </c>
      <c r="P13" s="67">
        <f t="shared" si="0"/>
        <v>11</v>
      </c>
      <c r="Q13" s="67" t="str" cm="1">
        <f t="array" ref="Q13">_xlfn.IFS(AND(P13&gt;=0, P13&lt;=5),"низкий",AND(P13 &gt;=6, P13&lt;=10),"средний",AND(P13 &gt;=11, P13&lt;=15),"высокий")</f>
        <v>высокий</v>
      </c>
      <c r="R13" s="91">
        <f t="shared" si="1"/>
        <v>11</v>
      </c>
      <c r="S13" s="91" t="str" cm="1">
        <f t="array" ref="S13">_xlfn.IFS(AND(R13&gt;=0, R13&lt;=8),"низкий",AND(R13&gt;=9, R13&lt;=17),"средний",AND(R13&gt;=18, R13&lt;=25),"высокий")</f>
        <v>средний</v>
      </c>
      <c r="T13" s="67">
        <f t="shared" si="2"/>
        <v>18</v>
      </c>
      <c r="U13" s="67" t="str" cm="1">
        <f t="array" ref="U13">_xlfn.IFS(AND(T13&gt;=0, T13&lt;=10),"низкий",AND(T13&gt;=11, T13&lt;=20),"средний",AND(T13&gt;=21, T13&lt;=30),"высокий")</f>
        <v>средний</v>
      </c>
      <c r="V13" s="91">
        <f t="shared" si="3"/>
        <v>40</v>
      </c>
      <c r="W13" s="91" t="str" cm="1">
        <f t="array" ref="W13">_xlfn.IFS(AND(V13&gt;=0, V13&lt;=8),"очень низкий",AND(V13&gt;=9, V13&lt;=22),"низкий и ниже среднего",AND(V13&gt;=23, V13&lt;=35),"средний",AND(V13&gt;=36, V13&lt;=48),"выше среднего",V13&gt;=49,"высокий")</f>
        <v>выше среднего</v>
      </c>
      <c r="Z13" s="87"/>
    </row>
    <row r="14" spans="1:26" x14ac:dyDescent="0.15">
      <c r="A14" t="s">
        <v>224</v>
      </c>
      <c r="B14" s="85">
        <v>5</v>
      </c>
      <c r="C14" s="85">
        <v>5</v>
      </c>
      <c r="D14" s="85">
        <v>4</v>
      </c>
      <c r="E14" s="85">
        <v>4</v>
      </c>
      <c r="F14" s="85">
        <v>5</v>
      </c>
      <c r="G14" s="85">
        <v>4</v>
      </c>
      <c r="H14" s="85">
        <v>5</v>
      </c>
      <c r="I14" s="85">
        <v>4</v>
      </c>
      <c r="J14" s="85">
        <v>4</v>
      </c>
      <c r="K14" s="85">
        <v>5</v>
      </c>
      <c r="L14" s="85">
        <v>5</v>
      </c>
      <c r="M14" s="85">
        <v>2</v>
      </c>
      <c r="N14" s="85">
        <v>2</v>
      </c>
      <c r="O14" s="85">
        <v>2</v>
      </c>
      <c r="P14" s="67">
        <f t="shared" si="0"/>
        <v>14</v>
      </c>
      <c r="Q14" s="67" t="str" cm="1">
        <f t="array" ref="Q14">_xlfn.IFS(AND(P14&gt;=0, P14&lt;=5),"низкий",AND(P14 &gt;=6, P14&lt;=10),"средний",AND(P14 &gt;=11, P14&lt;=15),"высокий")</f>
        <v>высокий</v>
      </c>
      <c r="R14" s="91">
        <f t="shared" si="1"/>
        <v>22</v>
      </c>
      <c r="S14" s="91" t="str" cm="1">
        <f t="array" ref="S14">_xlfn.IFS(AND(R14&gt;=0, R14&lt;=8),"низкий",AND(R14&gt;=9, R14&lt;=17),"средний",AND(R14&gt;=18, R14&lt;=25),"высокий")</f>
        <v>высокий</v>
      </c>
      <c r="T14" s="67">
        <f t="shared" si="2"/>
        <v>20</v>
      </c>
      <c r="U14" s="67" t="str" cm="1">
        <f t="array" ref="U14">_xlfn.IFS(AND(T14&gt;=0, T14&lt;=10),"низкий",AND(T14&gt;=11, T14&lt;=20),"средний",AND(T14&gt;=21, T14&lt;=30),"высокий")</f>
        <v>средний</v>
      </c>
      <c r="V14" s="91">
        <f t="shared" si="3"/>
        <v>56</v>
      </c>
      <c r="W14" s="91" t="str" cm="1">
        <f t="array" ref="W14">_xlfn.IFS(AND(V14&gt;=0, V14&lt;=8),"очень низкий",AND(V14&gt;=9, V14&lt;=22),"низкий и ниже среднего",AND(V14&gt;=23, V14&lt;=35),"средний",AND(V14&gt;=36, V14&lt;=48),"выше среднего",V14&gt;=49,"высокий")</f>
        <v>высокий</v>
      </c>
      <c r="Z14" s="87"/>
    </row>
    <row r="15" spans="1:26" x14ac:dyDescent="0.15">
      <c r="A15" t="s">
        <v>225</v>
      </c>
      <c r="B15" s="85">
        <v>3</v>
      </c>
      <c r="C15" s="85">
        <v>3</v>
      </c>
      <c r="D15" s="85">
        <v>3</v>
      </c>
      <c r="E15" s="85">
        <v>5</v>
      </c>
      <c r="F15" s="85">
        <v>3</v>
      </c>
      <c r="G15" s="85">
        <v>4</v>
      </c>
      <c r="H15" s="85">
        <v>4</v>
      </c>
      <c r="I15" s="85">
        <v>4</v>
      </c>
      <c r="J15" s="85">
        <v>4</v>
      </c>
      <c r="K15" s="85">
        <v>4</v>
      </c>
      <c r="L15" s="85">
        <v>4</v>
      </c>
      <c r="M15" s="85">
        <v>4</v>
      </c>
      <c r="N15" s="85">
        <v>3</v>
      </c>
      <c r="O15" s="85">
        <v>4</v>
      </c>
      <c r="P15" s="67">
        <f t="shared" si="0"/>
        <v>9</v>
      </c>
      <c r="Q15" s="67" t="str" cm="1">
        <f t="array" ref="Q15">_xlfn.IFS(AND(P15&gt;=0, P15&lt;=5),"низкий",AND(P15 &gt;=6, P15&lt;=10),"средний",AND(P15 &gt;=11, P15&lt;=15),"высокий")</f>
        <v>средний</v>
      </c>
      <c r="R15" s="91">
        <f t="shared" si="1"/>
        <v>20</v>
      </c>
      <c r="S15" s="91" t="str" cm="1">
        <f t="array" ref="S15">_xlfn.IFS(AND(R15&gt;=0, R15&lt;=8),"низкий",AND(R15&gt;=9, R15&lt;=17),"средний",AND(R15&gt;=18, R15&lt;=25),"высокий")</f>
        <v>высокий</v>
      </c>
      <c r="T15" s="67">
        <f t="shared" si="2"/>
        <v>23</v>
      </c>
      <c r="U15" s="67" t="str" cm="1">
        <f t="array" ref="U15">_xlfn.IFS(AND(T15&gt;=0, T15&lt;=10),"низкий",AND(T15&gt;=11, T15&lt;=20),"средний",AND(T15&gt;=21, T15&lt;=30),"высокий")</f>
        <v>высокий</v>
      </c>
      <c r="V15" s="91">
        <f t="shared" si="3"/>
        <v>52</v>
      </c>
      <c r="W15" s="91" t="str" cm="1">
        <f t="array" ref="W15">_xlfn.IFS(AND(V15&gt;=0, V15&lt;=8),"очень низкий",AND(V15&gt;=9, V15&lt;=22),"низкий и ниже среднего",AND(V15&gt;=23, V15&lt;=35),"средний",AND(V15&gt;=36, V15&lt;=48),"выше среднего",V15&gt;=49,"высокий")</f>
        <v>высокий</v>
      </c>
      <c r="Z15" s="87"/>
    </row>
    <row r="16" spans="1:26" x14ac:dyDescent="0.15">
      <c r="A16" t="s">
        <v>226</v>
      </c>
      <c r="B16" s="85">
        <v>1</v>
      </c>
      <c r="C16" s="85">
        <v>1</v>
      </c>
      <c r="D16" s="85">
        <v>1</v>
      </c>
      <c r="E16" s="85">
        <v>0</v>
      </c>
      <c r="F16" s="85">
        <v>0</v>
      </c>
      <c r="G16" s="85">
        <v>1</v>
      </c>
      <c r="H16" s="85">
        <v>2</v>
      </c>
      <c r="I16" s="85">
        <v>2</v>
      </c>
      <c r="J16" s="85">
        <v>2</v>
      </c>
      <c r="K16" s="85">
        <v>2</v>
      </c>
      <c r="L16" s="85">
        <v>2</v>
      </c>
      <c r="M16" s="85">
        <v>2</v>
      </c>
      <c r="N16" s="85">
        <v>2</v>
      </c>
      <c r="O16" s="85">
        <v>1</v>
      </c>
      <c r="P16" s="67">
        <f t="shared" si="0"/>
        <v>3</v>
      </c>
      <c r="Q16" s="67" t="str" cm="1">
        <f t="array" ref="Q16">_xlfn.IFS(AND(P16&gt;=0, P16&lt;=5),"низкий",AND(P16 &gt;=6, P16&lt;=10),"средний",AND(P16 &gt;=11, P16&lt;=15),"высокий")</f>
        <v>низкий</v>
      </c>
      <c r="R16" s="91">
        <f t="shared" si="1"/>
        <v>5</v>
      </c>
      <c r="S16" s="91" t="str" cm="1">
        <f t="array" ref="S16">_xlfn.IFS(AND(R16&gt;=0, R16&lt;=8),"низкий",AND(R16&gt;=9, R16&lt;=17),"средний",AND(R16&gt;=18, R16&lt;=25),"высокий")</f>
        <v>низкий</v>
      </c>
      <c r="T16" s="67">
        <f t="shared" si="2"/>
        <v>11</v>
      </c>
      <c r="U16" s="67" t="str" cm="1">
        <f t="array" ref="U16">_xlfn.IFS(AND(T16&gt;=0, T16&lt;=10),"низкий",AND(T16&gt;=11, T16&lt;=20),"средний",AND(T16&gt;=21, T16&lt;=30),"высокий")</f>
        <v>средний</v>
      </c>
      <c r="V16" s="91">
        <f t="shared" si="3"/>
        <v>19</v>
      </c>
      <c r="W16" s="91" t="str" cm="1">
        <f t="array" ref="W16">_xlfn.IFS(AND(V16&gt;=0, V16&lt;=8),"очень низкий",AND(V16&gt;=9, V16&lt;=22),"низкий и ниже среднего",AND(V16&gt;=23, V16&lt;=35),"средний",AND(V16&gt;=36, V16&lt;=48),"выше среднего",V16&gt;=49,"высокий")</f>
        <v>низкий и ниже среднего</v>
      </c>
      <c r="Z16" s="87"/>
    </row>
    <row r="17" spans="1:26" x14ac:dyDescent="0.15">
      <c r="A17" t="s">
        <v>227</v>
      </c>
      <c r="B17" s="85">
        <v>1</v>
      </c>
      <c r="C17" s="85">
        <v>1</v>
      </c>
      <c r="D17" s="85">
        <v>0</v>
      </c>
      <c r="E17" s="85">
        <v>1</v>
      </c>
      <c r="F17" s="85">
        <v>0</v>
      </c>
      <c r="G17" s="85">
        <v>0</v>
      </c>
      <c r="H17" s="85">
        <v>4</v>
      </c>
      <c r="I17" s="85">
        <v>0</v>
      </c>
      <c r="J17" s="85">
        <v>1</v>
      </c>
      <c r="K17" s="85">
        <v>4</v>
      </c>
      <c r="L17" s="85">
        <v>2</v>
      </c>
      <c r="M17" s="85">
        <v>0</v>
      </c>
      <c r="N17" s="85">
        <v>1</v>
      </c>
      <c r="O17" s="85">
        <v>0</v>
      </c>
      <c r="P17" s="67">
        <f t="shared" si="0"/>
        <v>2</v>
      </c>
      <c r="Q17" s="67" t="str" cm="1">
        <f t="array" ref="Q17">_xlfn.IFS(AND(P17&gt;=0, P17&lt;=5),"низкий",AND(P17 &gt;=6, P17&lt;=10),"средний",AND(P17 &gt;=11, P17&lt;=15),"высокий")</f>
        <v>низкий</v>
      </c>
      <c r="R17" s="91">
        <f t="shared" si="1"/>
        <v>5</v>
      </c>
      <c r="S17" s="91" t="str" cm="1">
        <f t="array" ref="S17">_xlfn.IFS(AND(R17&gt;=0, R17&lt;=8),"низкий",AND(R17&gt;=9, R17&lt;=17),"средний",AND(R17&gt;=18, R17&lt;=25),"высокий")</f>
        <v>низкий</v>
      </c>
      <c r="T17" s="67">
        <f t="shared" si="2"/>
        <v>8</v>
      </c>
      <c r="U17" s="67" t="str" cm="1">
        <f t="array" ref="U17">_xlfn.IFS(AND(T17&gt;=0, T17&lt;=10),"низкий",AND(T17&gt;=11, T17&lt;=20),"средний",AND(T17&gt;=21, T17&lt;=30),"высокий")</f>
        <v>низкий</v>
      </c>
      <c r="V17" s="91">
        <f t="shared" si="3"/>
        <v>15</v>
      </c>
      <c r="W17" s="91" t="str" cm="1">
        <f t="array" ref="W17">_xlfn.IFS(AND(V17&gt;=0, V17&lt;=8),"очень низкий",AND(V17&gt;=9, V17&lt;=22),"низкий и ниже среднего",AND(V17&gt;=23, V17&lt;=35),"средний",AND(V17&gt;=36, V17&lt;=48),"выше среднего",V17&gt;=49,"высокий")</f>
        <v>низкий и ниже среднего</v>
      </c>
      <c r="Y17" s="69" t="s">
        <v>313</v>
      </c>
      <c r="Z17" s="87"/>
    </row>
    <row r="18" spans="1:26" x14ac:dyDescent="0.15">
      <c r="A18" t="s">
        <v>228</v>
      </c>
      <c r="B18" s="85">
        <v>2</v>
      </c>
      <c r="C18" s="85">
        <v>1</v>
      </c>
      <c r="D18" s="85">
        <v>1</v>
      </c>
      <c r="E18" s="85">
        <v>1</v>
      </c>
      <c r="F18" s="85">
        <v>1</v>
      </c>
      <c r="G18" s="85">
        <v>1</v>
      </c>
      <c r="H18" s="85">
        <v>4</v>
      </c>
      <c r="I18" s="85">
        <v>0</v>
      </c>
      <c r="J18" s="85">
        <v>1</v>
      </c>
      <c r="K18" s="85">
        <v>1</v>
      </c>
      <c r="L18" s="85">
        <v>4</v>
      </c>
      <c r="M18" s="85">
        <v>1</v>
      </c>
      <c r="N18" s="85">
        <v>3</v>
      </c>
      <c r="O18" s="85">
        <v>1</v>
      </c>
      <c r="P18" s="67">
        <f t="shared" si="0"/>
        <v>4</v>
      </c>
      <c r="Q18" s="67" t="str" cm="1">
        <f t="array" ref="Q18">_xlfn.IFS(AND(P18&gt;=0, P18&lt;=5),"низкий",AND(P18 &gt;=6, P18&lt;=10),"средний",AND(P18 &gt;=11, P18&lt;=15),"высокий")</f>
        <v>низкий</v>
      </c>
      <c r="R18" s="91">
        <f t="shared" si="1"/>
        <v>7</v>
      </c>
      <c r="S18" s="91" t="str" cm="1">
        <f t="array" ref="S18">_xlfn.IFS(AND(R18&gt;=0, R18&lt;=8),"низкий",AND(R18&gt;=9, R18&lt;=17),"средний",AND(R18&gt;=18, R18&lt;=25),"высокий")</f>
        <v>низкий</v>
      </c>
      <c r="T18" s="67">
        <f t="shared" si="2"/>
        <v>11</v>
      </c>
      <c r="U18" s="67" t="str" cm="1">
        <f t="array" ref="U18">_xlfn.IFS(AND(T18&gt;=0, T18&lt;=10),"низкий",AND(T18&gt;=11, T18&lt;=20),"средний",AND(T18&gt;=21, T18&lt;=30),"высокий")</f>
        <v>средний</v>
      </c>
      <c r="V18" s="91">
        <f t="shared" si="3"/>
        <v>22</v>
      </c>
      <c r="W18" s="91" t="str" cm="1">
        <f t="array" ref="W18">_xlfn.IFS(AND(V18&gt;=0, V18&lt;=8),"очень низкий",AND(V18&gt;=9, V18&lt;=22),"низкий и ниже среднего",AND(V18&gt;=23, V18&lt;=35),"средний",AND(V18&gt;=36, V18&lt;=48),"выше среднего",V18&gt;=49,"высокий")</f>
        <v>низкий и ниже среднего</v>
      </c>
      <c r="Z18" s="87"/>
    </row>
    <row r="19" spans="1:26" x14ac:dyDescent="0.15">
      <c r="A19" t="s">
        <v>229</v>
      </c>
      <c r="B19" s="85">
        <v>3</v>
      </c>
      <c r="C19" s="85">
        <v>3</v>
      </c>
      <c r="D19" s="85">
        <v>3</v>
      </c>
      <c r="E19" s="85">
        <v>2</v>
      </c>
      <c r="F19" s="85">
        <v>2</v>
      </c>
      <c r="G19" s="85">
        <v>2</v>
      </c>
      <c r="H19" s="85">
        <v>2</v>
      </c>
      <c r="I19" s="85">
        <v>0</v>
      </c>
      <c r="J19" s="85">
        <v>2</v>
      </c>
      <c r="K19" s="85">
        <v>2</v>
      </c>
      <c r="L19" s="85">
        <v>2</v>
      </c>
      <c r="M19" s="85">
        <v>3</v>
      </c>
      <c r="N19" s="85">
        <v>2</v>
      </c>
      <c r="O19" s="85">
        <v>4</v>
      </c>
      <c r="P19" s="67">
        <f t="shared" si="0"/>
        <v>9</v>
      </c>
      <c r="Q19" s="67" t="str" cm="1">
        <f t="array" ref="Q19">_xlfn.IFS(AND(P19&gt;=0, P19&lt;=5),"низкий",AND(P19 &gt;=6, P19&lt;=10),"средний",AND(P19 &gt;=11, P19&lt;=15),"высокий")</f>
        <v>средний</v>
      </c>
      <c r="R19" s="91">
        <f t="shared" si="1"/>
        <v>8</v>
      </c>
      <c r="S19" s="91" t="str" cm="1">
        <f t="array" ref="S19">_xlfn.IFS(AND(R19&gt;=0, R19&lt;=8),"низкий",AND(R19&gt;=9, R19&lt;=17),"средний",AND(R19&gt;=18, R19&lt;=25),"высокий")</f>
        <v>низкий</v>
      </c>
      <c r="T19" s="67">
        <f t="shared" si="2"/>
        <v>15</v>
      </c>
      <c r="U19" s="67" t="str" cm="1">
        <f t="array" ref="U19">_xlfn.IFS(AND(T19&gt;=0, T19&lt;=10),"низкий",AND(T19&gt;=11, T19&lt;=20),"средний",AND(T19&gt;=21, T19&lt;=30),"высокий")</f>
        <v>средний</v>
      </c>
      <c r="V19" s="91">
        <f t="shared" si="3"/>
        <v>32</v>
      </c>
      <c r="W19" s="91" t="str" cm="1">
        <f t="array" ref="W19">_xlfn.IFS(AND(V19&gt;=0, V19&lt;=8),"очень низкий",AND(V19&gt;=9, V19&lt;=22),"низкий и ниже среднего",AND(V19&gt;=23, V19&lt;=35),"средний",AND(V19&gt;=36, V19&lt;=48),"выше среднего",V19&gt;=49,"высокий")</f>
        <v>средний</v>
      </c>
      <c r="X19">
        <f>COUNTIF(S:S,"низкий")</f>
        <v>31</v>
      </c>
      <c r="Y19" s="69" t="s">
        <v>209</v>
      </c>
      <c r="Z19" s="87">
        <f>X19/50</f>
        <v>0.62</v>
      </c>
    </row>
    <row r="20" spans="1:26" x14ac:dyDescent="0.15">
      <c r="A20" t="s">
        <v>230</v>
      </c>
      <c r="B20" s="85">
        <v>3</v>
      </c>
      <c r="C20" s="85">
        <v>4</v>
      </c>
      <c r="D20" s="85">
        <v>4</v>
      </c>
      <c r="E20" s="85">
        <v>5</v>
      </c>
      <c r="F20" s="85">
        <v>4</v>
      </c>
      <c r="G20" s="85">
        <v>4</v>
      </c>
      <c r="H20" s="85">
        <v>4</v>
      </c>
      <c r="I20" s="85">
        <v>4</v>
      </c>
      <c r="J20" s="85">
        <v>4</v>
      </c>
      <c r="K20" s="85">
        <v>4</v>
      </c>
      <c r="L20" s="85">
        <v>4</v>
      </c>
      <c r="M20" s="85">
        <v>1</v>
      </c>
      <c r="N20" s="85">
        <v>4</v>
      </c>
      <c r="O20" s="85">
        <v>4</v>
      </c>
      <c r="P20" s="67">
        <f t="shared" si="0"/>
        <v>11</v>
      </c>
      <c r="Q20" s="67" t="str" cm="1">
        <f t="array" ref="Q20">_xlfn.IFS(AND(P20&gt;=0, P20&lt;=5),"низкий",AND(P20 &gt;=6, P20&lt;=10),"средний",AND(P20 &gt;=11, P20&lt;=15),"высокий")</f>
        <v>высокий</v>
      </c>
      <c r="R20" s="91">
        <f t="shared" si="1"/>
        <v>21</v>
      </c>
      <c r="S20" s="91" t="str" cm="1">
        <f t="array" ref="S20">_xlfn.IFS(AND(R20&gt;=0, R20&lt;=8),"низкий",AND(R20&gt;=9, R20&lt;=17),"средний",AND(R20&gt;=18, R20&lt;=25),"высокий")</f>
        <v>высокий</v>
      </c>
      <c r="T20" s="67">
        <f t="shared" si="2"/>
        <v>21</v>
      </c>
      <c r="U20" s="67" t="str" cm="1">
        <f t="array" ref="U20">_xlfn.IFS(AND(T20&gt;=0, T20&lt;=10),"низкий",AND(T20&gt;=11, T20&lt;=20),"средний",AND(T20&gt;=21, T20&lt;=30),"высокий")</f>
        <v>высокий</v>
      </c>
      <c r="V20" s="91">
        <f t="shared" si="3"/>
        <v>53</v>
      </c>
      <c r="W20" s="91" t="str" cm="1">
        <f t="array" ref="W20">_xlfn.IFS(AND(V20&gt;=0, V20&lt;=8),"очень низкий",AND(V20&gt;=9, V20&lt;=22),"низкий и ниже среднего",AND(V20&gt;=23, V20&lt;=35),"средний",AND(V20&gt;=36, V20&lt;=48),"выше среднего",V20&gt;=49,"высокий")</f>
        <v>высокий</v>
      </c>
      <c r="X20">
        <f>COUNTIF(S:S,"средний")</f>
        <v>12</v>
      </c>
      <c r="Y20" s="69" t="s">
        <v>210</v>
      </c>
      <c r="Z20" s="87">
        <f>X20/50</f>
        <v>0.24</v>
      </c>
    </row>
    <row r="21" spans="1:26" x14ac:dyDescent="0.15">
      <c r="A21" t="s">
        <v>231</v>
      </c>
      <c r="B21" s="85">
        <v>2</v>
      </c>
      <c r="C21" s="85">
        <v>4</v>
      </c>
      <c r="D21" s="85">
        <v>2</v>
      </c>
      <c r="E21" s="85">
        <v>1</v>
      </c>
      <c r="F21" s="85">
        <v>2</v>
      </c>
      <c r="G21" s="85">
        <v>4</v>
      </c>
      <c r="H21" s="85">
        <v>4</v>
      </c>
      <c r="I21" s="85">
        <v>3</v>
      </c>
      <c r="J21" s="85">
        <v>2</v>
      </c>
      <c r="K21" s="85">
        <v>4</v>
      </c>
      <c r="L21" s="85">
        <v>3</v>
      </c>
      <c r="M21" s="85">
        <v>1</v>
      </c>
      <c r="N21" s="85">
        <v>4</v>
      </c>
      <c r="O21" s="85">
        <v>1</v>
      </c>
      <c r="P21" s="67">
        <f t="shared" si="0"/>
        <v>8</v>
      </c>
      <c r="Q21" s="67" t="str" cm="1">
        <f t="array" ref="Q21">_xlfn.IFS(AND(P21&gt;=0, P21&lt;=5),"низкий",AND(P21 &gt;=6, P21&lt;=10),"средний",AND(P21 &gt;=11, P21&lt;=15),"высокий")</f>
        <v>средний</v>
      </c>
      <c r="R21" s="91">
        <f t="shared" si="1"/>
        <v>14</v>
      </c>
      <c r="S21" s="91" t="str" cm="1">
        <f t="array" ref="S21">_xlfn.IFS(AND(R21&gt;=0, R21&lt;=8),"низкий",AND(R21&gt;=9, R21&lt;=17),"средний",AND(R21&gt;=18, R21&lt;=25),"высокий")</f>
        <v>средний</v>
      </c>
      <c r="T21" s="67">
        <f t="shared" si="2"/>
        <v>15</v>
      </c>
      <c r="U21" s="67" t="str" cm="1">
        <f t="array" ref="U21">_xlfn.IFS(AND(T21&gt;=0, T21&lt;=10),"низкий",AND(T21&gt;=11, T21&lt;=20),"средний",AND(T21&gt;=21, T21&lt;=30),"высокий")</f>
        <v>средний</v>
      </c>
      <c r="V21" s="91">
        <f t="shared" si="3"/>
        <v>37</v>
      </c>
      <c r="W21" s="91" t="str" cm="1">
        <f t="array" ref="W21">_xlfn.IFS(AND(V21&gt;=0, V21&lt;=8),"очень низкий",AND(V21&gt;=9, V21&lt;=22),"низкий и ниже среднего",AND(V21&gt;=23, V21&lt;=35),"средний",AND(V21&gt;=36, V21&lt;=48),"выше среднего",V21&gt;=49,"высокий")</f>
        <v>выше среднего</v>
      </c>
      <c r="X21">
        <f>COUNTIF(S:S,"высокий")</f>
        <v>7</v>
      </c>
      <c r="Y21" s="69" t="s">
        <v>302</v>
      </c>
      <c r="Z21" s="87">
        <f>X21/50</f>
        <v>0.14000000000000001</v>
      </c>
    </row>
    <row r="22" spans="1:26" x14ac:dyDescent="0.15">
      <c r="A22" t="s">
        <v>232</v>
      </c>
      <c r="B22" s="85">
        <v>1</v>
      </c>
      <c r="C22" s="85">
        <v>1</v>
      </c>
      <c r="D22" s="85">
        <v>0</v>
      </c>
      <c r="E22" s="85">
        <v>0</v>
      </c>
      <c r="F22" s="85">
        <v>0</v>
      </c>
      <c r="G22" s="85">
        <v>1</v>
      </c>
      <c r="H22" s="85">
        <v>1</v>
      </c>
      <c r="I22" s="85">
        <v>0</v>
      </c>
      <c r="J22" s="85">
        <v>0</v>
      </c>
      <c r="K22" s="85">
        <v>1</v>
      </c>
      <c r="L22" s="85">
        <v>1</v>
      </c>
      <c r="M22" s="85">
        <v>1</v>
      </c>
      <c r="N22" s="85">
        <v>0</v>
      </c>
      <c r="O22" s="85">
        <v>1</v>
      </c>
      <c r="P22" s="67">
        <f t="shared" si="0"/>
        <v>2</v>
      </c>
      <c r="Q22" s="67" t="str" cm="1">
        <f t="array" ref="Q22">_xlfn.IFS(AND(P22&gt;=0, P22&lt;=5),"низкий",AND(P22 &gt;=6, P22&lt;=10),"средний",AND(P22 &gt;=11, P22&lt;=15),"высокий")</f>
        <v>низкий</v>
      </c>
      <c r="R22" s="91">
        <f t="shared" si="1"/>
        <v>2</v>
      </c>
      <c r="S22" s="91" t="str" cm="1">
        <f t="array" ref="S22">_xlfn.IFS(AND(R22&gt;=0, R22&lt;=8),"низкий",AND(R22&gt;=9, R22&lt;=17),"средний",AND(R22&gt;=18, R22&lt;=25),"высокий")</f>
        <v>низкий</v>
      </c>
      <c r="T22" s="67">
        <f t="shared" si="2"/>
        <v>4</v>
      </c>
      <c r="U22" s="67" t="str" cm="1">
        <f t="array" ref="U22">_xlfn.IFS(AND(T22&gt;=0, T22&lt;=10),"низкий",AND(T22&gt;=11, T22&lt;=20),"средний",AND(T22&gt;=21, T22&lt;=30),"высокий")</f>
        <v>низкий</v>
      </c>
      <c r="V22" s="91">
        <f t="shared" si="3"/>
        <v>8</v>
      </c>
      <c r="W22" s="91" t="str" cm="1">
        <f t="array" ref="W22">_xlfn.IFS(AND(V22&gt;=0, V22&lt;=8),"очень низкий",AND(V22&gt;=9, V22&lt;=22),"низкий и ниже среднего",AND(V22&gt;=23, V22&lt;=35),"средний",AND(V22&gt;=36, V22&lt;=48),"выше среднего",V22&gt;=49,"высокий")</f>
        <v>очень низкий</v>
      </c>
      <c r="Z22" s="87"/>
    </row>
    <row r="23" spans="1:26" x14ac:dyDescent="0.15">
      <c r="A23" t="s">
        <v>233</v>
      </c>
      <c r="B23" s="85">
        <v>0</v>
      </c>
      <c r="C23" s="85">
        <v>1</v>
      </c>
      <c r="D23" s="85">
        <v>2</v>
      </c>
      <c r="E23" s="85">
        <v>0</v>
      </c>
      <c r="F23" s="85">
        <v>1</v>
      </c>
      <c r="G23" s="85">
        <v>0</v>
      </c>
      <c r="H23" s="85">
        <v>2</v>
      </c>
      <c r="I23" s="85">
        <v>2</v>
      </c>
      <c r="J23" s="85">
        <v>2</v>
      </c>
      <c r="K23" s="85">
        <v>3</v>
      </c>
      <c r="L23" s="85">
        <v>1</v>
      </c>
      <c r="M23" s="85">
        <v>0</v>
      </c>
      <c r="N23" s="85">
        <v>1</v>
      </c>
      <c r="O23" s="85">
        <v>1</v>
      </c>
      <c r="P23" s="67">
        <f t="shared" si="0"/>
        <v>3</v>
      </c>
      <c r="Q23" s="67" t="str" cm="1">
        <f t="array" ref="Q23">_xlfn.IFS(AND(P23&gt;=0, P23&lt;=5),"низкий",AND(P23 &gt;=6, P23&lt;=10),"средний",AND(P23 &gt;=11, P23&lt;=15),"высокий")</f>
        <v>низкий</v>
      </c>
      <c r="R23" s="91">
        <f t="shared" si="1"/>
        <v>5</v>
      </c>
      <c r="S23" s="91" t="str" cm="1">
        <f t="array" ref="S23">_xlfn.IFS(AND(R23&gt;=0, R23&lt;=8),"низкий",AND(R23&gt;=9, R23&lt;=17),"средний",AND(R23&gt;=18, R23&lt;=25),"высокий")</f>
        <v>низкий</v>
      </c>
      <c r="T23" s="67">
        <f t="shared" si="2"/>
        <v>8</v>
      </c>
      <c r="U23" s="67" t="str" cm="1">
        <f t="array" ref="U23">_xlfn.IFS(AND(T23&gt;=0, T23&lt;=10),"низкий",AND(T23&gt;=11, T23&lt;=20),"средний",AND(T23&gt;=21, T23&lt;=30),"высокий")</f>
        <v>низкий</v>
      </c>
      <c r="V23" s="91">
        <f t="shared" si="3"/>
        <v>16</v>
      </c>
      <c r="W23" s="91" t="str" cm="1">
        <f t="array" ref="W23">_xlfn.IFS(AND(V23&gt;=0, V23&lt;=8),"очень низкий",AND(V23&gt;=9, V23&lt;=22),"низкий и ниже среднего",AND(V23&gt;=23, V23&lt;=35),"средний",AND(V23&gt;=36, V23&lt;=48),"выше среднего",V23&gt;=49,"высокий")</f>
        <v>низкий и ниже среднего</v>
      </c>
      <c r="Z23" s="87"/>
    </row>
    <row r="24" spans="1:26" x14ac:dyDescent="0.15">
      <c r="A24" t="s">
        <v>234</v>
      </c>
      <c r="B24" s="85">
        <v>4</v>
      </c>
      <c r="C24" s="85">
        <v>4</v>
      </c>
      <c r="D24" s="85">
        <v>4</v>
      </c>
      <c r="E24" s="85">
        <v>4</v>
      </c>
      <c r="F24" s="85">
        <v>4</v>
      </c>
      <c r="G24" s="85">
        <v>1</v>
      </c>
      <c r="H24" s="85">
        <v>4</v>
      </c>
      <c r="I24" s="85">
        <v>2</v>
      </c>
      <c r="J24" s="85">
        <v>3</v>
      </c>
      <c r="K24" s="85">
        <v>3</v>
      </c>
      <c r="L24" s="85">
        <v>4</v>
      </c>
      <c r="M24" s="85">
        <v>1</v>
      </c>
      <c r="N24" s="85">
        <v>4</v>
      </c>
      <c r="O24" s="85">
        <v>4</v>
      </c>
      <c r="P24" s="67">
        <f t="shared" si="0"/>
        <v>12</v>
      </c>
      <c r="Q24" s="67" t="str" cm="1">
        <f t="array" ref="Q24">_xlfn.IFS(AND(P24&gt;=0, P24&lt;=5),"низкий",AND(P24 &gt;=6, P24&lt;=10),"средний",AND(P24 &gt;=11, P24&lt;=15),"высокий")</f>
        <v>высокий</v>
      </c>
      <c r="R24" s="91">
        <f t="shared" si="1"/>
        <v>15</v>
      </c>
      <c r="S24" s="91" t="str" cm="1">
        <f t="array" ref="S24">_xlfn.IFS(AND(R24&gt;=0, R24&lt;=8),"низкий",AND(R24&gt;=9, R24&lt;=17),"средний",AND(R24&gt;=18, R24&lt;=25),"высокий")</f>
        <v>средний</v>
      </c>
      <c r="T24" s="67">
        <f t="shared" si="2"/>
        <v>19</v>
      </c>
      <c r="U24" s="67" t="str" cm="1">
        <f t="array" ref="U24">_xlfn.IFS(AND(T24&gt;=0, T24&lt;=10),"низкий",AND(T24&gt;=11, T24&lt;=20),"средний",AND(T24&gt;=21, T24&lt;=30),"высокий")</f>
        <v>средний</v>
      </c>
      <c r="V24" s="91">
        <f t="shared" si="3"/>
        <v>46</v>
      </c>
      <c r="W24" s="91" t="str" cm="1">
        <f t="array" ref="W24">_xlfn.IFS(AND(V24&gt;=0, V24&lt;=8),"очень низкий",AND(V24&gt;=9, V24&lt;=22),"низкий и ниже среднего",AND(V24&gt;=23, V24&lt;=35),"средний",AND(V24&gt;=36, V24&lt;=48),"выше среднего",V24&gt;=49,"высокий")</f>
        <v>выше среднего</v>
      </c>
      <c r="Z24" s="87"/>
    </row>
    <row r="25" spans="1:26" x14ac:dyDescent="0.15">
      <c r="A25" t="s">
        <v>235</v>
      </c>
      <c r="B25" s="85">
        <v>3</v>
      </c>
      <c r="C25" s="85">
        <v>2</v>
      </c>
      <c r="D25" s="85">
        <v>4</v>
      </c>
      <c r="E25" s="85">
        <v>0</v>
      </c>
      <c r="F25" s="85">
        <v>4</v>
      </c>
      <c r="G25" s="85">
        <v>0</v>
      </c>
      <c r="H25" s="85">
        <v>1</v>
      </c>
      <c r="I25" s="85">
        <v>0</v>
      </c>
      <c r="J25" s="85">
        <v>0</v>
      </c>
      <c r="K25" s="85">
        <v>2</v>
      </c>
      <c r="L25" s="85">
        <v>3</v>
      </c>
      <c r="M25" s="85">
        <v>2</v>
      </c>
      <c r="N25" s="85">
        <v>1</v>
      </c>
      <c r="O25" s="85">
        <v>0</v>
      </c>
      <c r="P25" s="67">
        <f t="shared" si="0"/>
        <v>9</v>
      </c>
      <c r="Q25" s="67" t="str" cm="1">
        <f t="array" ref="Q25">_xlfn.IFS(AND(P25&gt;=0, P25&lt;=5),"низкий",AND(P25 &gt;=6, P25&lt;=10),"средний",AND(P25 &gt;=11, P25&lt;=15),"высокий")</f>
        <v>средний</v>
      </c>
      <c r="R25" s="91">
        <f t="shared" si="1"/>
        <v>5</v>
      </c>
      <c r="S25" s="91" t="str" cm="1">
        <f t="array" ref="S25">_xlfn.IFS(AND(R25&gt;=0, R25&lt;=8),"низкий",AND(R25&gt;=9, R25&lt;=17),"средний",AND(R25&gt;=18, R25&lt;=25),"высокий")</f>
        <v>низкий</v>
      </c>
      <c r="T25" s="67">
        <f t="shared" si="2"/>
        <v>8</v>
      </c>
      <c r="U25" s="67" t="str" cm="1">
        <f t="array" ref="U25">_xlfn.IFS(AND(T25&gt;=0, T25&lt;=10),"низкий",AND(T25&gt;=11, T25&lt;=20),"средний",AND(T25&gt;=21, T25&lt;=30),"высокий")</f>
        <v>низкий</v>
      </c>
      <c r="V25" s="91">
        <f t="shared" si="3"/>
        <v>22</v>
      </c>
      <c r="W25" s="91" t="str" cm="1">
        <f t="array" ref="W25">_xlfn.IFS(AND(V25&gt;=0, V25&lt;=8),"очень низкий",AND(V25&gt;=9, V25&lt;=22),"низкий и ниже среднего",AND(V25&gt;=23, V25&lt;=35),"средний",AND(V25&gt;=36, V25&lt;=48),"выше среднего",V25&gt;=49,"высокий")</f>
        <v>низкий и ниже среднего</v>
      </c>
      <c r="Z25" s="87"/>
    </row>
    <row r="26" spans="1:26" x14ac:dyDescent="0.15">
      <c r="A26" t="s">
        <v>236</v>
      </c>
      <c r="B26" s="85">
        <v>1</v>
      </c>
      <c r="C26" s="85">
        <v>2</v>
      </c>
      <c r="D26" s="85">
        <v>2</v>
      </c>
      <c r="E26" s="85">
        <v>1</v>
      </c>
      <c r="F26" s="85">
        <v>3</v>
      </c>
      <c r="G26" s="85">
        <v>0</v>
      </c>
      <c r="H26" s="85">
        <v>3</v>
      </c>
      <c r="I26" s="85">
        <v>1</v>
      </c>
      <c r="J26" s="85">
        <v>3</v>
      </c>
      <c r="K26" s="85">
        <v>3</v>
      </c>
      <c r="L26" s="85">
        <v>3</v>
      </c>
      <c r="M26" s="85">
        <v>3</v>
      </c>
      <c r="N26" s="85">
        <v>4</v>
      </c>
      <c r="O26" s="85">
        <v>1</v>
      </c>
      <c r="P26" s="67">
        <f t="shared" si="0"/>
        <v>5</v>
      </c>
      <c r="Q26" s="67" t="str" cm="1">
        <f t="array" ref="Q26">_xlfn.IFS(AND(P26&gt;=0, P26&lt;=5),"низкий",AND(P26 &gt;=6, P26&lt;=10),"средний",AND(P26 &gt;=11, P26&lt;=15),"высокий")</f>
        <v>низкий</v>
      </c>
      <c r="R26" s="91">
        <f t="shared" si="1"/>
        <v>8</v>
      </c>
      <c r="S26" s="91" t="str" cm="1">
        <f t="array" ref="S26">_xlfn.IFS(AND(R26&gt;=0, R26&lt;=8),"низкий",AND(R26&gt;=9, R26&lt;=17),"средний",AND(R26&gt;=18, R26&lt;=25),"высокий")</f>
        <v>низкий</v>
      </c>
      <c r="T26" s="67">
        <f t="shared" si="2"/>
        <v>17</v>
      </c>
      <c r="U26" s="67" t="str" cm="1">
        <f t="array" ref="U26">_xlfn.IFS(AND(T26&gt;=0, T26&lt;=10),"низкий",AND(T26&gt;=11, T26&lt;=20),"средний",AND(T26&gt;=21, T26&lt;=30),"высокий")</f>
        <v>средний</v>
      </c>
      <c r="V26" s="91">
        <f t="shared" si="3"/>
        <v>30</v>
      </c>
      <c r="W26" s="91" t="str" cm="1">
        <f t="array" ref="W26">_xlfn.IFS(AND(V26&gt;=0, V26&lt;=8),"очень низкий",AND(V26&gt;=9, V26&lt;=22),"низкий и ниже среднего",AND(V26&gt;=23, V26&lt;=35),"средний",AND(V26&gt;=36, V26&lt;=48),"выше среднего",V26&gt;=49,"высокий")</f>
        <v>средний</v>
      </c>
      <c r="Z26" s="87"/>
    </row>
    <row r="27" spans="1:26" x14ac:dyDescent="0.15">
      <c r="A27" t="s">
        <v>237</v>
      </c>
      <c r="B27" s="85">
        <v>2</v>
      </c>
      <c r="C27" s="85">
        <v>2</v>
      </c>
      <c r="D27" s="85">
        <v>2</v>
      </c>
      <c r="E27" s="85">
        <v>1</v>
      </c>
      <c r="F27" s="85">
        <v>2</v>
      </c>
      <c r="G27" s="85">
        <v>1</v>
      </c>
      <c r="H27" s="85">
        <v>1</v>
      </c>
      <c r="I27" s="85">
        <v>1</v>
      </c>
      <c r="J27" s="85">
        <v>2</v>
      </c>
      <c r="K27" s="85">
        <v>4</v>
      </c>
      <c r="L27" s="85">
        <v>3</v>
      </c>
      <c r="M27" s="85">
        <v>3</v>
      </c>
      <c r="N27" s="85">
        <v>4</v>
      </c>
      <c r="O27" s="85">
        <v>3</v>
      </c>
      <c r="P27" s="67">
        <f t="shared" si="0"/>
        <v>6</v>
      </c>
      <c r="Q27" s="67" t="str" cm="1">
        <f t="array" ref="Q27">_xlfn.IFS(AND(P27&gt;=0, P27&lt;=5),"низкий",AND(P27 &gt;=6, P27&lt;=10),"средний",AND(P27 &gt;=11, P27&lt;=15),"высокий")</f>
        <v>средний</v>
      </c>
      <c r="R27" s="91">
        <f t="shared" si="1"/>
        <v>6</v>
      </c>
      <c r="S27" s="91" t="str" cm="1">
        <f t="array" ref="S27">_xlfn.IFS(AND(R27&gt;=0, R27&lt;=8),"низкий",AND(R27&gt;=9, R27&lt;=17),"средний",AND(R27&gt;=18, R27&lt;=25),"высокий")</f>
        <v>низкий</v>
      </c>
      <c r="T27" s="67">
        <f t="shared" si="2"/>
        <v>19</v>
      </c>
      <c r="U27" s="67" t="str" cm="1">
        <f t="array" ref="U27">_xlfn.IFS(AND(T27&gt;=0, T27&lt;=10),"низкий",AND(T27&gt;=11, T27&lt;=20),"средний",AND(T27&gt;=21, T27&lt;=30),"высокий")</f>
        <v>средний</v>
      </c>
      <c r="V27" s="91">
        <f t="shared" si="3"/>
        <v>31</v>
      </c>
      <c r="W27" s="91" t="str" cm="1">
        <f t="array" ref="W27">_xlfn.IFS(AND(V27&gt;=0, V27&lt;=8),"очень низкий",AND(V27&gt;=9, V27&lt;=22),"низкий и ниже среднего",AND(V27&gt;=23, V27&lt;=35),"средний",AND(V27&gt;=36, V27&lt;=48),"выше среднего",V27&gt;=49,"высокий")</f>
        <v>средний</v>
      </c>
      <c r="Z27" s="87"/>
    </row>
    <row r="28" spans="1:26" x14ac:dyDescent="0.15">
      <c r="A28" t="s">
        <v>238</v>
      </c>
      <c r="B28" s="85">
        <v>1</v>
      </c>
      <c r="C28" s="85">
        <v>1</v>
      </c>
      <c r="D28" s="85">
        <v>3</v>
      </c>
      <c r="E28" s="85">
        <v>1</v>
      </c>
      <c r="F28" s="85">
        <v>1</v>
      </c>
      <c r="G28" s="85">
        <v>1</v>
      </c>
      <c r="H28" s="85">
        <v>2</v>
      </c>
      <c r="I28" s="85">
        <v>2</v>
      </c>
      <c r="J28" s="85">
        <v>1</v>
      </c>
      <c r="K28" s="85">
        <v>3</v>
      </c>
      <c r="L28" s="85">
        <v>3</v>
      </c>
      <c r="M28" s="85">
        <v>1</v>
      </c>
      <c r="N28" s="85">
        <v>4</v>
      </c>
      <c r="O28" s="85">
        <v>3</v>
      </c>
      <c r="P28" s="67">
        <f t="shared" si="0"/>
        <v>5</v>
      </c>
      <c r="Q28" s="67" t="str" cm="1">
        <f t="array" ref="Q28">_xlfn.IFS(AND(P28&gt;=0, P28&lt;=5),"низкий",AND(P28 &gt;=6, P28&lt;=10),"средний",AND(P28 &gt;=11, P28&lt;=15),"высокий")</f>
        <v>низкий</v>
      </c>
      <c r="R28" s="91">
        <f t="shared" si="1"/>
        <v>7</v>
      </c>
      <c r="S28" s="91" t="str" cm="1">
        <f t="array" ref="S28">_xlfn.IFS(AND(R28&gt;=0, R28&lt;=8),"низкий",AND(R28&gt;=9, R28&lt;=17),"средний",AND(R28&gt;=18, R28&lt;=25),"высокий")</f>
        <v>низкий</v>
      </c>
      <c r="T28" s="67">
        <f t="shared" si="2"/>
        <v>15</v>
      </c>
      <c r="U28" s="67" t="str" cm="1">
        <f t="array" ref="U28">_xlfn.IFS(AND(T28&gt;=0, T28&lt;=10),"низкий",AND(T28&gt;=11, T28&lt;=20),"средний",AND(T28&gt;=21, T28&lt;=30),"высокий")</f>
        <v>средний</v>
      </c>
      <c r="V28" s="91">
        <f t="shared" si="3"/>
        <v>27</v>
      </c>
      <c r="W28" s="91" t="str" cm="1">
        <f t="array" ref="W28">_xlfn.IFS(AND(V28&gt;=0, V28&lt;=8),"очень низкий",AND(V28&gt;=9, V28&lt;=22),"низкий и ниже среднего",AND(V28&gt;=23, V28&lt;=35),"средний",AND(V28&gt;=36, V28&lt;=48),"выше среднего",V28&gt;=49,"высокий")</f>
        <v>средний</v>
      </c>
      <c r="Z28" s="87"/>
    </row>
    <row r="29" spans="1:26" x14ac:dyDescent="0.15">
      <c r="A29" t="s">
        <v>239</v>
      </c>
      <c r="B29" s="85">
        <v>3</v>
      </c>
      <c r="C29" s="85">
        <v>3</v>
      </c>
      <c r="D29" s="85">
        <v>3</v>
      </c>
      <c r="E29" s="85">
        <v>4</v>
      </c>
      <c r="F29" s="85">
        <v>5</v>
      </c>
      <c r="G29" s="85">
        <v>4</v>
      </c>
      <c r="H29" s="85">
        <v>2</v>
      </c>
      <c r="I29" s="85">
        <v>2</v>
      </c>
      <c r="J29" s="85">
        <v>4</v>
      </c>
      <c r="K29" s="85">
        <v>4</v>
      </c>
      <c r="L29" s="85">
        <v>3</v>
      </c>
      <c r="M29" s="85">
        <v>4</v>
      </c>
      <c r="N29" s="85">
        <v>5</v>
      </c>
      <c r="O29" s="85">
        <v>3</v>
      </c>
      <c r="P29" s="67">
        <f t="shared" si="0"/>
        <v>9</v>
      </c>
      <c r="Q29" s="67" t="str" cm="1">
        <f t="array" ref="Q29">_xlfn.IFS(AND(P29&gt;=0, P29&lt;=5),"низкий",AND(P29 &gt;=6, P29&lt;=10),"средний",AND(P29 &gt;=11, P29&lt;=15),"высокий")</f>
        <v>средний</v>
      </c>
      <c r="R29" s="91">
        <f t="shared" si="1"/>
        <v>17</v>
      </c>
      <c r="S29" s="91" t="str" cm="1">
        <f t="array" ref="S29">_xlfn.IFS(AND(R29&gt;=0, R29&lt;=8),"низкий",AND(R29&gt;=9, R29&lt;=17),"средний",AND(R29&gt;=18, R29&lt;=25),"высокий")</f>
        <v>средний</v>
      </c>
      <c r="T29" s="67">
        <f t="shared" si="2"/>
        <v>23</v>
      </c>
      <c r="U29" s="67" t="str" cm="1">
        <f t="array" ref="U29">_xlfn.IFS(AND(T29&gt;=0, T29&lt;=10),"низкий",AND(T29&gt;=11, T29&lt;=20),"средний",AND(T29&gt;=21, T29&lt;=30),"высокий")</f>
        <v>высокий</v>
      </c>
      <c r="V29" s="91">
        <f t="shared" si="3"/>
        <v>49</v>
      </c>
      <c r="W29" s="91" t="str" cm="1">
        <f t="array" ref="W29">_xlfn.IFS(AND(V29&gt;=0, V29&lt;=8),"очень низкий",AND(V29&gt;=9, V29&lt;=22),"низкий и ниже среднего",AND(V29&gt;=23, V29&lt;=35),"средний",AND(V29&gt;=36, V29&lt;=48),"выше среднего",V29&gt;=49,"высокий")</f>
        <v>высокий</v>
      </c>
      <c r="Y29" s="69" t="s">
        <v>338</v>
      </c>
      <c r="Z29" s="87"/>
    </row>
    <row r="30" spans="1:26" x14ac:dyDescent="0.15">
      <c r="A30" t="s">
        <v>240</v>
      </c>
      <c r="B30" s="85">
        <v>1</v>
      </c>
      <c r="C30" s="85">
        <v>1</v>
      </c>
      <c r="D30" s="85">
        <v>1</v>
      </c>
      <c r="E30" s="85">
        <v>1</v>
      </c>
      <c r="F30" s="85">
        <v>1</v>
      </c>
      <c r="G30" s="85">
        <v>1</v>
      </c>
      <c r="H30" s="85">
        <v>1</v>
      </c>
      <c r="I30" s="85">
        <v>1</v>
      </c>
      <c r="J30" s="85">
        <v>1</v>
      </c>
      <c r="K30" s="85">
        <v>4</v>
      </c>
      <c r="L30" s="85">
        <v>1</v>
      </c>
      <c r="M30" s="85">
        <v>1</v>
      </c>
      <c r="N30" s="85">
        <v>1</v>
      </c>
      <c r="O30" s="85">
        <v>1</v>
      </c>
      <c r="P30" s="67">
        <f t="shared" si="0"/>
        <v>3</v>
      </c>
      <c r="Q30" s="67" t="str" cm="1">
        <f t="array" ref="Q30">_xlfn.IFS(AND(P30&gt;=0, P30&lt;=5),"низкий",AND(P30 &gt;=6, P30&lt;=10),"средний",AND(P30 &gt;=11, P30&lt;=15),"высокий")</f>
        <v>низкий</v>
      </c>
      <c r="R30" s="91">
        <f t="shared" si="1"/>
        <v>5</v>
      </c>
      <c r="S30" s="91" t="str" cm="1">
        <f t="array" ref="S30">_xlfn.IFS(AND(R30&gt;=0, R30&lt;=8),"низкий",AND(R30&gt;=9, R30&lt;=17),"средний",AND(R30&gt;=18, R30&lt;=25),"высокий")</f>
        <v>низкий</v>
      </c>
      <c r="T30" s="67">
        <f t="shared" si="2"/>
        <v>9</v>
      </c>
      <c r="U30" s="67" t="str" cm="1">
        <f t="array" ref="U30">_xlfn.IFS(AND(T30&gt;=0, T30&lt;=10),"низкий",AND(T30&gt;=11, T30&lt;=20),"средний",AND(T30&gt;=21, T30&lt;=30),"высокий")</f>
        <v>низкий</v>
      </c>
      <c r="V30" s="91">
        <f t="shared" si="3"/>
        <v>17</v>
      </c>
      <c r="W30" s="91" t="str" cm="1">
        <f t="array" ref="W30">_xlfn.IFS(AND(V30&gt;=0, V30&lt;=8),"очень низкий",AND(V30&gt;=9, V30&lt;=22),"низкий и ниже среднего",AND(V30&gt;=23, V30&lt;=35),"средний",AND(V30&gt;=36, V30&lt;=48),"выше среднего",V30&gt;=49,"высокий")</f>
        <v>низкий и ниже среднего</v>
      </c>
      <c r="Z30" s="87"/>
    </row>
    <row r="31" spans="1:26" x14ac:dyDescent="0.15">
      <c r="A31" t="s">
        <v>241</v>
      </c>
      <c r="B31" s="85">
        <v>5</v>
      </c>
      <c r="C31" s="85">
        <v>5</v>
      </c>
      <c r="D31" s="85">
        <v>5</v>
      </c>
      <c r="E31" s="85">
        <v>1</v>
      </c>
      <c r="F31" s="85">
        <v>3</v>
      </c>
      <c r="G31" s="85">
        <v>2</v>
      </c>
      <c r="H31" s="85">
        <v>2</v>
      </c>
      <c r="I31" s="85">
        <v>2</v>
      </c>
      <c r="J31" s="85">
        <v>3</v>
      </c>
      <c r="K31" s="85">
        <v>3</v>
      </c>
      <c r="L31" s="85">
        <v>2</v>
      </c>
      <c r="M31" s="85">
        <v>5</v>
      </c>
      <c r="N31" s="85">
        <v>2</v>
      </c>
      <c r="O31" s="85">
        <v>4</v>
      </c>
      <c r="P31" s="67">
        <f t="shared" si="0"/>
        <v>15</v>
      </c>
      <c r="Q31" s="67" t="str" cm="1">
        <f t="array" ref="Q31">_xlfn.IFS(AND(P31&gt;=0, P31&lt;=5),"низкий",AND(P31 &gt;=6, P31&lt;=10),"средний",AND(P31 &gt;=11, P31&lt;=15),"высокий")</f>
        <v>высокий</v>
      </c>
      <c r="R31" s="91">
        <f t="shared" si="1"/>
        <v>10</v>
      </c>
      <c r="S31" s="91" t="str" cm="1">
        <f t="array" ref="S31">_xlfn.IFS(AND(R31&gt;=0, R31&lt;=8),"низкий",AND(R31&gt;=9, R31&lt;=17),"средний",AND(R31&gt;=18, R31&lt;=25),"высокий")</f>
        <v>средний</v>
      </c>
      <c r="T31" s="67">
        <f t="shared" si="2"/>
        <v>19</v>
      </c>
      <c r="U31" s="67" t="str" cm="1">
        <f t="array" ref="U31">_xlfn.IFS(AND(T31&gt;=0, T31&lt;=10),"низкий",AND(T31&gt;=11, T31&lt;=20),"средний",AND(T31&gt;=21, T31&lt;=30),"высокий")</f>
        <v>средний</v>
      </c>
      <c r="V31" s="91">
        <f t="shared" si="3"/>
        <v>44</v>
      </c>
      <c r="W31" s="91" t="str" cm="1">
        <f t="array" ref="W31">_xlfn.IFS(AND(V31&gt;=0, V31&lt;=8),"очень низкий",AND(V31&gt;=9, V31&lt;=22),"низкий и ниже среднего",AND(V31&gt;=23, V31&lt;=35),"средний",AND(V31&gt;=36, V31&lt;=48),"выше среднего",V31&gt;=49,"высокий")</f>
        <v>выше среднего</v>
      </c>
      <c r="X31">
        <f>COUNTIF(U:U,"низкий")</f>
        <v>13</v>
      </c>
      <c r="Y31" s="69" t="s">
        <v>209</v>
      </c>
      <c r="Z31" s="87">
        <f>X31/50</f>
        <v>0.26</v>
      </c>
    </row>
    <row r="32" spans="1:26" x14ac:dyDescent="0.15">
      <c r="A32" t="s">
        <v>242</v>
      </c>
      <c r="B32" s="85">
        <v>3</v>
      </c>
      <c r="C32" s="85">
        <v>3</v>
      </c>
      <c r="D32" s="85">
        <v>3</v>
      </c>
      <c r="E32" s="85">
        <v>3</v>
      </c>
      <c r="F32" s="85">
        <v>5</v>
      </c>
      <c r="G32" s="85">
        <v>5</v>
      </c>
      <c r="H32" s="85">
        <v>0</v>
      </c>
      <c r="I32" s="85">
        <v>5</v>
      </c>
      <c r="J32" s="85">
        <v>3</v>
      </c>
      <c r="K32" s="85">
        <v>5</v>
      </c>
      <c r="L32" s="85">
        <v>3</v>
      </c>
      <c r="M32" s="85">
        <v>5</v>
      </c>
      <c r="N32" s="85">
        <v>5</v>
      </c>
      <c r="O32" s="85">
        <v>5</v>
      </c>
      <c r="P32" s="67">
        <f t="shared" si="0"/>
        <v>9</v>
      </c>
      <c r="Q32" s="67" t="str" cm="1">
        <f t="array" ref="Q32">_xlfn.IFS(AND(P32&gt;=0, P32&lt;=5),"низкий",AND(P32 &gt;=6, P32&lt;=10),"средний",AND(P32 &gt;=11, P32&lt;=15),"высокий")</f>
        <v>средний</v>
      </c>
      <c r="R32" s="91">
        <f t="shared" si="1"/>
        <v>18</v>
      </c>
      <c r="S32" s="91" t="str" cm="1">
        <f t="array" ref="S32">_xlfn.IFS(AND(R32&gt;=0, R32&lt;=8),"низкий",AND(R32&gt;=9, R32&lt;=17),"средний",AND(R32&gt;=18, R32&lt;=25),"высокий")</f>
        <v>высокий</v>
      </c>
      <c r="T32" s="67">
        <f t="shared" si="2"/>
        <v>26</v>
      </c>
      <c r="U32" s="67" t="str" cm="1">
        <f t="array" ref="U32">_xlfn.IFS(AND(T32&gt;=0, T32&lt;=10),"низкий",AND(T32&gt;=11, T32&lt;=20),"средний",AND(T32&gt;=21, T32&lt;=30),"высокий")</f>
        <v>высокий</v>
      </c>
      <c r="V32" s="91">
        <f t="shared" si="3"/>
        <v>53</v>
      </c>
      <c r="W32" s="91" t="str" cm="1">
        <f t="array" ref="W32">_xlfn.IFS(AND(V32&gt;=0, V32&lt;=8),"очень низкий",AND(V32&gt;=9, V32&lt;=22),"низкий и ниже среднего",AND(V32&gt;=23, V32&lt;=35),"средний",AND(V32&gt;=36, V32&lt;=48),"выше среднего",V32&gt;=49,"высокий")</f>
        <v>высокий</v>
      </c>
      <c r="X32">
        <f>COUNTIF(U:U,"средний")</f>
        <v>29</v>
      </c>
      <c r="Y32" s="69" t="s">
        <v>210</v>
      </c>
      <c r="Z32" s="87">
        <f>X32/50</f>
        <v>0.57999999999999996</v>
      </c>
    </row>
    <row r="33" spans="1:26" x14ac:dyDescent="0.15">
      <c r="A33" t="s">
        <v>243</v>
      </c>
      <c r="B33" s="85">
        <v>2</v>
      </c>
      <c r="C33" s="85">
        <v>2</v>
      </c>
      <c r="D33" s="85">
        <v>1</v>
      </c>
      <c r="E33" s="85">
        <v>2</v>
      </c>
      <c r="F33" s="85">
        <v>0</v>
      </c>
      <c r="G33" s="85">
        <v>0</v>
      </c>
      <c r="H33" s="85">
        <v>0</v>
      </c>
      <c r="I33" s="85">
        <v>1</v>
      </c>
      <c r="J33" s="85">
        <v>0</v>
      </c>
      <c r="K33" s="85">
        <v>2</v>
      </c>
      <c r="L33" s="85">
        <v>1</v>
      </c>
      <c r="M33" s="85">
        <v>3</v>
      </c>
      <c r="N33" s="85">
        <v>4</v>
      </c>
      <c r="O33" s="85">
        <v>3</v>
      </c>
      <c r="P33" s="67">
        <f t="shared" si="0"/>
        <v>5</v>
      </c>
      <c r="Q33" s="67" t="str" cm="1">
        <f t="array" ref="Q33">_xlfn.IFS(AND(P33&gt;=0, P33&lt;=5),"низкий",AND(P33 &gt;=6, P33&lt;=10),"средний",AND(P33 &gt;=11, P33&lt;=15),"высокий")</f>
        <v>низкий</v>
      </c>
      <c r="R33" s="91">
        <f t="shared" si="1"/>
        <v>3</v>
      </c>
      <c r="S33" s="91" t="str" cm="1">
        <f t="array" ref="S33">_xlfn.IFS(AND(R33&gt;=0, R33&lt;=8),"низкий",AND(R33&gt;=9, R33&lt;=17),"средний",AND(R33&gt;=18, R33&lt;=25),"высокий")</f>
        <v>низкий</v>
      </c>
      <c r="T33" s="67">
        <f t="shared" si="2"/>
        <v>13</v>
      </c>
      <c r="U33" s="67" t="str" cm="1">
        <f t="array" ref="U33">_xlfn.IFS(AND(T33&gt;=0, T33&lt;=10),"низкий",AND(T33&gt;=11, T33&lt;=20),"средний",AND(T33&gt;=21, T33&lt;=30),"высокий")</f>
        <v>средний</v>
      </c>
      <c r="V33" s="91">
        <f t="shared" si="3"/>
        <v>21</v>
      </c>
      <c r="W33" s="91" t="str" cm="1">
        <f t="array" ref="W33">_xlfn.IFS(AND(V33&gt;=0, V33&lt;=8),"очень низкий",AND(V33&gt;=9, V33&lt;=22),"низкий и ниже среднего",AND(V33&gt;=23, V33&lt;=35),"средний",AND(V33&gt;=36, V33&lt;=48),"выше среднего",V33&gt;=49,"высокий")</f>
        <v>низкий и ниже среднего</v>
      </c>
      <c r="X33">
        <f>COUNTIF(U:U,"высокий")</f>
        <v>8</v>
      </c>
      <c r="Y33" s="69" t="s">
        <v>302</v>
      </c>
      <c r="Z33" s="87">
        <f>X33/50</f>
        <v>0.16</v>
      </c>
    </row>
    <row r="34" spans="1:26" x14ac:dyDescent="0.15">
      <c r="A34" t="s">
        <v>244</v>
      </c>
      <c r="B34" s="85">
        <v>0</v>
      </c>
      <c r="C34" s="85">
        <v>1</v>
      </c>
      <c r="D34" s="85">
        <v>0</v>
      </c>
      <c r="E34" s="85">
        <v>1</v>
      </c>
      <c r="F34" s="85">
        <v>1</v>
      </c>
      <c r="G34" s="85">
        <v>0</v>
      </c>
      <c r="H34" s="85">
        <v>1</v>
      </c>
      <c r="I34" s="85">
        <v>0</v>
      </c>
      <c r="J34" s="85">
        <v>1</v>
      </c>
      <c r="K34" s="85">
        <v>1</v>
      </c>
      <c r="L34" s="85">
        <v>0</v>
      </c>
      <c r="M34" s="85">
        <v>1</v>
      </c>
      <c r="N34" s="85">
        <v>1</v>
      </c>
      <c r="O34" s="85">
        <v>0</v>
      </c>
      <c r="P34" s="67">
        <f t="shared" ref="P34:P51" si="4">SUM(B34:D34)</f>
        <v>1</v>
      </c>
      <c r="Q34" s="67" t="str" cm="1">
        <f t="array" ref="Q34">_xlfn.IFS(AND(P34&gt;=0, P34&lt;=5),"низкий",AND(P34 &gt;=6, P34&lt;=10),"средний",AND(P34 &gt;=11, P34&lt;=15),"высокий")</f>
        <v>низкий</v>
      </c>
      <c r="R34" s="91">
        <f t="shared" ref="R34:R51" si="5">SUM(E34:I34)</f>
        <v>3</v>
      </c>
      <c r="S34" s="91" t="str" cm="1">
        <f t="array" ref="S34">_xlfn.IFS(AND(R34&gt;=0, R34&lt;=8),"низкий",AND(R34&gt;=9, R34&lt;=17),"средний",AND(R34&gt;=18, R34&lt;=25),"высокий")</f>
        <v>низкий</v>
      </c>
      <c r="T34" s="67">
        <f t="shared" ref="T34:T51" si="6">SUM(J34:O34)</f>
        <v>4</v>
      </c>
      <c r="U34" s="67" t="str" cm="1">
        <f t="array" ref="U34">_xlfn.IFS(AND(T34&gt;=0, T34&lt;=10),"низкий",AND(T34&gt;=11, T34&lt;=20),"средний",AND(T34&gt;=21, T34&lt;=30),"высокий")</f>
        <v>низкий</v>
      </c>
      <c r="V34" s="91">
        <f t="shared" ref="V34:V51" si="7">SUM(P34:T34)</f>
        <v>8</v>
      </c>
      <c r="W34" s="91" t="str" cm="1">
        <f t="array" ref="W34">_xlfn.IFS(AND(V34&gt;=0, V34&lt;=8),"очень низкий",AND(V34&gt;=9, V34&lt;=22),"низкий и ниже среднего",AND(V34&gt;=23, V34&lt;=35),"средний",AND(V34&gt;=36, V34&lt;=48),"выше среднего",V34&gt;=49,"высокий")</f>
        <v>очень низкий</v>
      </c>
      <c r="Z34" s="87"/>
    </row>
    <row r="35" spans="1:26" x14ac:dyDescent="0.15">
      <c r="A35" t="s">
        <v>245</v>
      </c>
      <c r="B35" s="85">
        <v>3</v>
      </c>
      <c r="C35" s="85">
        <v>4</v>
      </c>
      <c r="D35" s="85">
        <v>4</v>
      </c>
      <c r="E35" s="85">
        <v>3</v>
      </c>
      <c r="F35" s="85">
        <v>2</v>
      </c>
      <c r="G35" s="85">
        <v>2</v>
      </c>
      <c r="H35" s="85">
        <v>3</v>
      </c>
      <c r="I35" s="85">
        <v>3</v>
      </c>
      <c r="J35" s="85">
        <v>3</v>
      </c>
      <c r="K35" s="85">
        <v>4</v>
      </c>
      <c r="L35" s="85">
        <v>3</v>
      </c>
      <c r="M35" s="85">
        <v>3</v>
      </c>
      <c r="N35" s="85">
        <v>3</v>
      </c>
      <c r="O35" s="85">
        <v>4</v>
      </c>
      <c r="P35" s="67">
        <f t="shared" si="4"/>
        <v>11</v>
      </c>
      <c r="Q35" s="67" t="str" cm="1">
        <f t="array" ref="Q35">_xlfn.IFS(AND(P35&gt;=0, P35&lt;=5),"низкий",AND(P35 &gt;=6, P35&lt;=10),"средний",AND(P35 &gt;=11, P35&lt;=15),"высокий")</f>
        <v>высокий</v>
      </c>
      <c r="R35" s="91">
        <f t="shared" si="5"/>
        <v>13</v>
      </c>
      <c r="S35" s="91" t="str" cm="1">
        <f t="array" ref="S35">_xlfn.IFS(AND(R35&gt;=0, R35&lt;=8),"низкий",AND(R35&gt;=9, R35&lt;=17),"средний",AND(R35&gt;=18, R35&lt;=25),"высокий")</f>
        <v>средний</v>
      </c>
      <c r="T35" s="67">
        <f t="shared" si="6"/>
        <v>20</v>
      </c>
      <c r="U35" s="67" t="str" cm="1">
        <f t="array" ref="U35">_xlfn.IFS(AND(T35&gt;=0, T35&lt;=10),"низкий",AND(T35&gt;=11, T35&lt;=20),"средний",AND(T35&gt;=21, T35&lt;=30),"высокий")</f>
        <v>средний</v>
      </c>
      <c r="V35" s="91">
        <f t="shared" si="7"/>
        <v>44</v>
      </c>
      <c r="W35" s="91" t="str" cm="1">
        <f t="array" ref="W35">_xlfn.IFS(AND(V35&gt;=0, V35&lt;=8),"очень низкий",AND(V35&gt;=9, V35&lt;=22),"низкий и ниже среднего",AND(V35&gt;=23, V35&lt;=35),"средний",AND(V35&gt;=36, V35&lt;=48),"выше среднего",V35&gt;=49,"высокий")</f>
        <v>выше среднего</v>
      </c>
      <c r="Z35" s="87"/>
    </row>
    <row r="36" spans="1:26" x14ac:dyDescent="0.15">
      <c r="A36" t="s">
        <v>246</v>
      </c>
      <c r="B36" s="85">
        <v>1</v>
      </c>
      <c r="C36" s="85">
        <v>2</v>
      </c>
      <c r="D36" s="85">
        <v>2</v>
      </c>
      <c r="E36" s="85">
        <v>1</v>
      </c>
      <c r="F36" s="85">
        <v>1</v>
      </c>
      <c r="G36" s="85">
        <v>1</v>
      </c>
      <c r="H36" s="85">
        <v>0</v>
      </c>
      <c r="I36" s="85">
        <v>0</v>
      </c>
      <c r="J36" s="85">
        <v>1</v>
      </c>
      <c r="K36" s="85">
        <v>0</v>
      </c>
      <c r="L36" s="85">
        <v>0</v>
      </c>
      <c r="M36" s="85">
        <v>3</v>
      </c>
      <c r="N36" s="85">
        <v>1</v>
      </c>
      <c r="O36" s="85">
        <v>0</v>
      </c>
      <c r="P36" s="67">
        <f t="shared" si="4"/>
        <v>5</v>
      </c>
      <c r="Q36" s="67" t="str" cm="1">
        <f t="array" ref="Q36">_xlfn.IFS(AND(P36&gt;=0, P36&lt;=5),"низкий",AND(P36 &gt;=6, P36&lt;=10),"средний",AND(P36 &gt;=11, P36&lt;=15),"высокий")</f>
        <v>низкий</v>
      </c>
      <c r="R36" s="91">
        <f t="shared" si="5"/>
        <v>3</v>
      </c>
      <c r="S36" s="91" t="str" cm="1">
        <f t="array" ref="S36">_xlfn.IFS(AND(R36&gt;=0, R36&lt;=8),"низкий",AND(R36&gt;=9, R36&lt;=17),"средний",AND(R36&gt;=18, R36&lt;=25),"высокий")</f>
        <v>низкий</v>
      </c>
      <c r="T36" s="67">
        <f t="shared" si="6"/>
        <v>5</v>
      </c>
      <c r="U36" s="67" t="str" cm="1">
        <f t="array" ref="U36">_xlfn.IFS(AND(T36&gt;=0, T36&lt;=10),"низкий",AND(T36&gt;=11, T36&lt;=20),"средний",AND(T36&gt;=21, T36&lt;=30),"высокий")</f>
        <v>низкий</v>
      </c>
      <c r="V36" s="91">
        <f t="shared" si="7"/>
        <v>13</v>
      </c>
      <c r="W36" s="91" t="str" cm="1">
        <f t="array" ref="W36">_xlfn.IFS(AND(V36&gt;=0, V36&lt;=8),"очень низкий",AND(V36&gt;=9, V36&lt;=22),"низкий и ниже среднего",AND(V36&gt;=23, V36&lt;=35),"средний",AND(V36&gt;=36, V36&lt;=48),"выше среднего",V36&gt;=49,"высокий")</f>
        <v>низкий и ниже среднего</v>
      </c>
      <c r="Z36" s="87"/>
    </row>
    <row r="37" spans="1:26" x14ac:dyDescent="0.15">
      <c r="A37" t="s">
        <v>247</v>
      </c>
      <c r="B37" s="85">
        <v>1</v>
      </c>
      <c r="C37" s="85">
        <v>1</v>
      </c>
      <c r="D37" s="85">
        <v>1</v>
      </c>
      <c r="E37" s="85">
        <v>0</v>
      </c>
      <c r="F37" s="85">
        <v>1</v>
      </c>
      <c r="G37" s="85">
        <v>0</v>
      </c>
      <c r="H37" s="85">
        <v>2</v>
      </c>
      <c r="I37" s="85">
        <v>2</v>
      </c>
      <c r="J37" s="85">
        <v>2</v>
      </c>
      <c r="K37" s="85">
        <v>3</v>
      </c>
      <c r="L37" s="85">
        <v>1</v>
      </c>
      <c r="M37" s="85">
        <v>1</v>
      </c>
      <c r="N37" s="85">
        <v>4</v>
      </c>
      <c r="O37" s="85">
        <v>1</v>
      </c>
      <c r="P37" s="67">
        <f t="shared" si="4"/>
        <v>3</v>
      </c>
      <c r="Q37" s="67" t="str" cm="1">
        <f t="array" ref="Q37">_xlfn.IFS(AND(P37&gt;=0, P37&lt;=5),"низкий",AND(P37 &gt;=6, P37&lt;=10),"средний",AND(P37 &gt;=11, P37&lt;=15),"высокий")</f>
        <v>низкий</v>
      </c>
      <c r="R37" s="91">
        <f t="shared" si="5"/>
        <v>5</v>
      </c>
      <c r="S37" s="91" t="str" cm="1">
        <f t="array" ref="S37">_xlfn.IFS(AND(R37&gt;=0, R37&lt;=8),"низкий",AND(R37&gt;=9, R37&lt;=17),"средний",AND(R37&gt;=18, R37&lt;=25),"высокий")</f>
        <v>низкий</v>
      </c>
      <c r="T37" s="67">
        <f t="shared" si="6"/>
        <v>12</v>
      </c>
      <c r="U37" s="67" t="str" cm="1">
        <f t="array" ref="U37">_xlfn.IFS(AND(T37&gt;=0, T37&lt;=10),"низкий",AND(T37&gt;=11, T37&lt;=20),"средний",AND(T37&gt;=21, T37&lt;=30),"высокий")</f>
        <v>средний</v>
      </c>
      <c r="V37" s="91">
        <f t="shared" si="7"/>
        <v>20</v>
      </c>
      <c r="W37" s="91" t="str" cm="1">
        <f t="array" ref="W37">_xlfn.IFS(AND(V37&gt;=0, V37&lt;=8),"очень низкий",AND(V37&gt;=9, V37&lt;=22),"низкий и ниже среднего",AND(V37&gt;=23, V37&lt;=35),"средний",AND(V37&gt;=36, V37&lt;=48),"выше среднего",V37&gt;=49,"высокий")</f>
        <v>низкий и ниже среднего</v>
      </c>
      <c r="Z37" s="87"/>
    </row>
    <row r="38" spans="1:26" s="121" customFormat="1" x14ac:dyDescent="0.15">
      <c r="A38" s="121" t="s">
        <v>248</v>
      </c>
      <c r="B38" s="124">
        <v>1</v>
      </c>
      <c r="C38" s="124">
        <v>4</v>
      </c>
      <c r="D38" s="124">
        <v>3</v>
      </c>
      <c r="E38" s="124">
        <v>1</v>
      </c>
      <c r="F38" s="124">
        <v>2</v>
      </c>
      <c r="G38" s="124">
        <v>1</v>
      </c>
      <c r="H38" s="124">
        <v>2</v>
      </c>
      <c r="I38" s="124">
        <v>1</v>
      </c>
      <c r="J38" s="124">
        <v>3</v>
      </c>
      <c r="K38" s="124">
        <v>3</v>
      </c>
      <c r="L38" s="124">
        <v>1</v>
      </c>
      <c r="M38" s="124">
        <v>1</v>
      </c>
      <c r="N38" s="124">
        <v>3</v>
      </c>
      <c r="O38" s="124">
        <v>4</v>
      </c>
      <c r="P38" s="116">
        <f t="shared" si="4"/>
        <v>8</v>
      </c>
      <c r="Q38" s="116" t="str" cm="1">
        <f t="array" ref="Q38">_xlfn.IFS(AND(P38&gt;=0, P38&lt;=5),"низкий",AND(P38 &gt;=6, P38&lt;=10),"средний",AND(P38 &gt;=11, P38&lt;=15),"высокий")</f>
        <v>средний</v>
      </c>
      <c r="R38" s="117">
        <f t="shared" si="5"/>
        <v>7</v>
      </c>
      <c r="S38" s="117" t="str" cm="1">
        <f t="array" ref="S38">_xlfn.IFS(AND(R38&gt;=0, R38&lt;=8),"низкий",AND(R38&gt;=9, R38&lt;=17),"средний",AND(R38&gt;=18, R38&lt;=25),"высокий")</f>
        <v>низкий</v>
      </c>
      <c r="T38" s="116">
        <f t="shared" si="6"/>
        <v>15</v>
      </c>
      <c r="U38" s="116" t="str" cm="1">
        <f t="array" ref="U38">_xlfn.IFS(AND(T38&gt;=0, T38&lt;=10),"низкий",AND(T38&gt;=11, T38&lt;=20),"средний",AND(T38&gt;=21, T38&lt;=30),"высокий")</f>
        <v>средний</v>
      </c>
      <c r="V38" s="117">
        <f t="shared" si="7"/>
        <v>30</v>
      </c>
      <c r="W38" s="117" t="str" cm="1">
        <f t="array" ref="W38">_xlfn.IFS(AND(V38&gt;=0, V38&lt;=8),"очень низкий",AND(V38&gt;=9, V38&lt;=22),"низкий и ниже среднего",AND(V38&gt;=23, V38&lt;=35),"средний",AND(V38&gt;=36, V38&lt;=48),"выше среднего",V38&gt;=49,"высокий")</f>
        <v>средний</v>
      </c>
      <c r="Z38" s="123"/>
    </row>
    <row r="39" spans="1:26" x14ac:dyDescent="0.15">
      <c r="A39" t="s">
        <v>249</v>
      </c>
      <c r="B39" s="85">
        <v>1</v>
      </c>
      <c r="C39" s="85">
        <v>4</v>
      </c>
      <c r="D39" s="85">
        <v>3</v>
      </c>
      <c r="E39" s="85">
        <v>3</v>
      </c>
      <c r="F39" s="85">
        <v>2</v>
      </c>
      <c r="G39" s="85">
        <v>2</v>
      </c>
      <c r="H39" s="85">
        <v>4</v>
      </c>
      <c r="I39" s="85">
        <v>0</v>
      </c>
      <c r="J39" s="85">
        <v>2</v>
      </c>
      <c r="K39" s="85">
        <v>2</v>
      </c>
      <c r="L39" s="85">
        <v>3</v>
      </c>
      <c r="M39" s="85">
        <v>4</v>
      </c>
      <c r="N39" s="85">
        <v>4</v>
      </c>
      <c r="O39" s="85">
        <v>4</v>
      </c>
      <c r="P39" s="67">
        <f t="shared" si="4"/>
        <v>8</v>
      </c>
      <c r="Q39" s="67" t="str" cm="1">
        <f t="array" ref="Q39">_xlfn.IFS(AND(P39&gt;=0, P39&lt;=5),"низкий",AND(P39 &gt;=6, P39&lt;=10),"средний",AND(P39 &gt;=11, P39&lt;=15),"высокий")</f>
        <v>средний</v>
      </c>
      <c r="R39" s="91">
        <f t="shared" si="5"/>
        <v>11</v>
      </c>
      <c r="S39" s="91" t="str" cm="1">
        <f t="array" ref="S39">_xlfn.IFS(AND(R39&gt;=0, R39&lt;=8),"низкий",AND(R39&gt;=9, R39&lt;=17),"средний",AND(R39&gt;=18, R39&lt;=25),"высокий")</f>
        <v>средний</v>
      </c>
      <c r="T39" s="67">
        <f t="shared" si="6"/>
        <v>19</v>
      </c>
      <c r="U39" s="67" t="str" cm="1">
        <f t="array" ref="U39">_xlfn.IFS(AND(T39&gt;=0, T39&lt;=10),"низкий",AND(T39&gt;=11, T39&lt;=20),"средний",AND(T39&gt;=21, T39&lt;=30),"высокий")</f>
        <v>средний</v>
      </c>
      <c r="V39" s="91">
        <f t="shared" si="7"/>
        <v>38</v>
      </c>
      <c r="W39" s="91" t="str" cm="1">
        <f t="array" ref="W39">_xlfn.IFS(AND(V39&gt;=0, V39&lt;=8),"очень низкий",AND(V39&gt;=9, V39&lt;=22),"низкий и ниже среднего",AND(V39&gt;=23, V39&lt;=35),"средний",AND(V39&gt;=36, V39&lt;=48),"выше среднего",V39&gt;=49,"высокий")</f>
        <v>выше среднего</v>
      </c>
      <c r="Z39" s="87"/>
    </row>
    <row r="40" spans="1:26" x14ac:dyDescent="0.15">
      <c r="A40" t="s">
        <v>250</v>
      </c>
      <c r="B40" s="85">
        <v>1</v>
      </c>
      <c r="C40" s="85">
        <v>3</v>
      </c>
      <c r="D40" s="85">
        <v>3</v>
      </c>
      <c r="E40" s="85">
        <v>1</v>
      </c>
      <c r="F40" s="85">
        <v>1</v>
      </c>
      <c r="G40" s="85">
        <v>0</v>
      </c>
      <c r="H40" s="85">
        <v>3</v>
      </c>
      <c r="I40" s="85">
        <v>1</v>
      </c>
      <c r="J40" s="85">
        <v>2</v>
      </c>
      <c r="K40" s="85">
        <v>2</v>
      </c>
      <c r="L40" s="85">
        <v>4</v>
      </c>
      <c r="M40" s="85">
        <v>1</v>
      </c>
      <c r="N40" s="85">
        <v>4</v>
      </c>
      <c r="O40" s="85">
        <v>3</v>
      </c>
      <c r="P40" s="67">
        <f t="shared" si="4"/>
        <v>7</v>
      </c>
      <c r="Q40" s="67" t="str" cm="1">
        <f t="array" ref="Q40">_xlfn.IFS(AND(P40&gt;=0, P40&lt;=5),"низкий",AND(P40 &gt;=6, P40&lt;=10),"средний",AND(P40 &gt;=11, P40&lt;=15),"высокий")</f>
        <v>средний</v>
      </c>
      <c r="R40" s="91">
        <f t="shared" si="5"/>
        <v>6</v>
      </c>
      <c r="S40" s="91" t="str" cm="1">
        <f t="array" ref="S40">_xlfn.IFS(AND(R40&gt;=0, R40&lt;=8),"низкий",AND(R40&gt;=9, R40&lt;=17),"средний",AND(R40&gt;=18, R40&lt;=25),"высокий")</f>
        <v>низкий</v>
      </c>
      <c r="T40" s="67">
        <f t="shared" si="6"/>
        <v>16</v>
      </c>
      <c r="U40" s="67" t="str" cm="1">
        <f t="array" ref="U40">_xlfn.IFS(AND(T40&gt;=0, T40&lt;=10),"низкий",AND(T40&gt;=11, T40&lt;=20),"средний",AND(T40&gt;=21, T40&lt;=30),"высокий")</f>
        <v>средний</v>
      </c>
      <c r="V40" s="91">
        <f t="shared" si="7"/>
        <v>29</v>
      </c>
      <c r="W40" s="91" t="str" cm="1">
        <f t="array" ref="W40">_xlfn.IFS(AND(V40&gt;=0, V40&lt;=8),"очень низкий",AND(V40&gt;=9, V40&lt;=22),"низкий и ниже среднего",AND(V40&gt;=23, V40&lt;=35),"средний",AND(V40&gt;=36, V40&lt;=48),"выше среднего",V40&gt;=49,"высокий")</f>
        <v>средний</v>
      </c>
      <c r="Y40" s="69" t="s">
        <v>305</v>
      </c>
      <c r="Z40" s="87"/>
    </row>
    <row r="41" spans="1:26" x14ac:dyDescent="0.15">
      <c r="A41" t="s">
        <v>251</v>
      </c>
      <c r="B41" s="85">
        <v>3</v>
      </c>
      <c r="C41" s="85">
        <v>3</v>
      </c>
      <c r="D41" s="85">
        <v>3</v>
      </c>
      <c r="E41" s="85">
        <v>5</v>
      </c>
      <c r="F41" s="85">
        <v>3</v>
      </c>
      <c r="G41" s="85">
        <v>4</v>
      </c>
      <c r="H41" s="85">
        <v>4</v>
      </c>
      <c r="I41" s="85">
        <v>4</v>
      </c>
      <c r="J41" s="85">
        <v>4</v>
      </c>
      <c r="K41" s="85">
        <v>4</v>
      </c>
      <c r="L41" s="85">
        <v>4</v>
      </c>
      <c r="M41" s="85">
        <v>4</v>
      </c>
      <c r="N41" s="85">
        <v>3</v>
      </c>
      <c r="O41" s="85">
        <v>4</v>
      </c>
      <c r="P41" s="67">
        <f t="shared" si="4"/>
        <v>9</v>
      </c>
      <c r="Q41" s="67" t="str" cm="1">
        <f t="array" ref="Q41">_xlfn.IFS(AND(P41&gt;=0, P41&lt;=5),"низкий",AND(P41 &gt;=6, P41&lt;=10),"средний",AND(P41 &gt;=11, P41&lt;=15),"высокий")</f>
        <v>средний</v>
      </c>
      <c r="R41" s="91">
        <f t="shared" si="5"/>
        <v>20</v>
      </c>
      <c r="S41" s="91" t="str" cm="1">
        <f t="array" ref="S41">_xlfn.IFS(AND(R41&gt;=0, R41&lt;=8),"низкий",AND(R41&gt;=9, R41&lt;=17),"средний",AND(R41&gt;=18, R41&lt;=25),"высокий")</f>
        <v>высокий</v>
      </c>
      <c r="T41" s="67">
        <f t="shared" si="6"/>
        <v>23</v>
      </c>
      <c r="U41" s="67" t="str" cm="1">
        <f t="array" ref="U41">_xlfn.IFS(AND(T41&gt;=0, T41&lt;=10),"низкий",AND(T41&gt;=11, T41&lt;=20),"средний",AND(T41&gt;=21, T41&lt;=30),"высокий")</f>
        <v>высокий</v>
      </c>
      <c r="V41" s="91">
        <f t="shared" si="7"/>
        <v>52</v>
      </c>
      <c r="W41" s="91" t="str" cm="1">
        <f t="array" ref="W41">_xlfn.IFS(AND(V41&gt;=0, V41&lt;=8),"очень низкий",AND(V41&gt;=9, V41&lt;=22),"низкий и ниже среднего",AND(V41&gt;=23, V41&lt;=35),"средний",AND(V41&gt;=36, V41&lt;=48),"выше среднего",V41&gt;=49,"высокий")</f>
        <v>высокий</v>
      </c>
      <c r="Z41" s="87"/>
    </row>
    <row r="42" spans="1:26" x14ac:dyDescent="0.15">
      <c r="A42" t="s">
        <v>252</v>
      </c>
      <c r="B42" s="85">
        <v>1</v>
      </c>
      <c r="C42" s="85">
        <v>1</v>
      </c>
      <c r="D42" s="85">
        <v>0</v>
      </c>
      <c r="E42" s="85">
        <v>1</v>
      </c>
      <c r="F42" s="85">
        <v>0</v>
      </c>
      <c r="G42" s="85">
        <v>0</v>
      </c>
      <c r="H42" s="85">
        <v>4</v>
      </c>
      <c r="I42" s="85">
        <v>0</v>
      </c>
      <c r="J42" s="85">
        <v>1</v>
      </c>
      <c r="K42" s="85">
        <v>4</v>
      </c>
      <c r="L42" s="85">
        <v>2</v>
      </c>
      <c r="M42" s="85">
        <v>0</v>
      </c>
      <c r="N42" s="85">
        <v>1</v>
      </c>
      <c r="O42" s="85">
        <v>0</v>
      </c>
      <c r="P42" s="67">
        <f t="shared" si="4"/>
        <v>2</v>
      </c>
      <c r="Q42" s="67" t="str" cm="1">
        <f t="array" ref="Q42">_xlfn.IFS(AND(P42&gt;=0, P42&lt;=5),"низкий",AND(P42 &gt;=6, P42&lt;=10),"средний",AND(P42 &gt;=11, P42&lt;=15),"высокий")</f>
        <v>низкий</v>
      </c>
      <c r="R42" s="91">
        <f t="shared" si="5"/>
        <v>5</v>
      </c>
      <c r="S42" s="91" t="str" cm="1">
        <f t="array" ref="S42">_xlfn.IFS(AND(R42&gt;=0, R42&lt;=8),"низкий",AND(R42&gt;=9, R42&lt;=17),"средний",AND(R42&gt;=18, R42&lt;=25),"высокий")</f>
        <v>низкий</v>
      </c>
      <c r="T42" s="67">
        <f t="shared" si="6"/>
        <v>8</v>
      </c>
      <c r="U42" s="67" t="str" cm="1">
        <f t="array" ref="U42">_xlfn.IFS(AND(T42&gt;=0, T42&lt;=10),"низкий",AND(T42&gt;=11, T42&lt;=20),"средний",AND(T42&gt;=21, T42&lt;=30),"высокий")</f>
        <v>низкий</v>
      </c>
      <c r="V42" s="91">
        <f t="shared" si="7"/>
        <v>15</v>
      </c>
      <c r="W42" s="91" t="str" cm="1">
        <f t="array" ref="W42">_xlfn.IFS(AND(V42&gt;=0, V42&lt;=8),"очень низкий",AND(V42&gt;=9, V42&lt;=22),"низкий и ниже среднего",AND(V42&gt;=23, V42&lt;=35),"средний",AND(V42&gt;=36, V42&lt;=48),"выше среднего",V42&gt;=49,"высокий")</f>
        <v>низкий и ниже среднего</v>
      </c>
      <c r="X42">
        <f>COUNTIF(W:W,"очень низкий")</f>
        <v>2</v>
      </c>
      <c r="Y42" s="69" t="s">
        <v>301</v>
      </c>
      <c r="Z42" s="87">
        <f>X42/50</f>
        <v>0.04</v>
      </c>
    </row>
    <row r="43" spans="1:26" x14ac:dyDescent="0.15">
      <c r="A43" t="s">
        <v>253</v>
      </c>
      <c r="B43" s="85">
        <v>2</v>
      </c>
      <c r="C43" s="85">
        <v>1</v>
      </c>
      <c r="D43" s="85">
        <v>1</v>
      </c>
      <c r="E43" s="85">
        <v>1</v>
      </c>
      <c r="F43" s="85">
        <v>1</v>
      </c>
      <c r="G43" s="85">
        <v>1</v>
      </c>
      <c r="H43" s="85">
        <v>4</v>
      </c>
      <c r="I43" s="85">
        <v>0</v>
      </c>
      <c r="J43" s="85">
        <v>1</v>
      </c>
      <c r="K43" s="85">
        <v>1</v>
      </c>
      <c r="L43" s="85">
        <v>4</v>
      </c>
      <c r="M43" s="85">
        <v>1</v>
      </c>
      <c r="N43" s="85">
        <v>3</v>
      </c>
      <c r="O43" s="85">
        <v>1</v>
      </c>
      <c r="P43" s="67">
        <f t="shared" si="4"/>
        <v>4</v>
      </c>
      <c r="Q43" s="67" t="str" cm="1">
        <f t="array" ref="Q43">_xlfn.IFS(AND(P43&gt;=0, P43&lt;=5),"низкий",AND(P43 &gt;=6, P43&lt;=10),"средний",AND(P43 &gt;=11, P43&lt;=15),"высокий")</f>
        <v>низкий</v>
      </c>
      <c r="R43" s="91">
        <f t="shared" si="5"/>
        <v>7</v>
      </c>
      <c r="S43" s="91" t="str" cm="1">
        <f t="array" ref="S43">_xlfn.IFS(AND(R43&gt;=0, R43&lt;=8),"низкий",AND(R43&gt;=9, R43&lt;=17),"средний",AND(R43&gt;=18, R43&lt;=25),"высокий")</f>
        <v>низкий</v>
      </c>
      <c r="T43" s="67">
        <f t="shared" si="6"/>
        <v>11</v>
      </c>
      <c r="U43" s="67" t="str" cm="1">
        <f t="array" ref="U43">_xlfn.IFS(AND(T43&gt;=0, T43&lt;=10),"низкий",AND(T43&gt;=11, T43&lt;=20),"средний",AND(T43&gt;=21, T43&lt;=30),"высокий")</f>
        <v>средний</v>
      </c>
      <c r="V43" s="91">
        <f t="shared" si="7"/>
        <v>22</v>
      </c>
      <c r="W43" s="91" t="str" cm="1">
        <f t="array" ref="W43">_xlfn.IFS(AND(V43&gt;=0, V43&lt;=8),"очень низкий",AND(V43&gt;=9, V43&lt;=22),"низкий и ниже среднего",AND(V43&gt;=23, V43&lt;=35),"средний",AND(V43&gt;=36, V43&lt;=48),"выше среднего",V43&gt;=49,"высокий")</f>
        <v>низкий и ниже среднего</v>
      </c>
      <c r="X43">
        <f>COUNTIF(W:W,"низкий и ниже среднего")</f>
        <v>18</v>
      </c>
      <c r="Y43" s="69" t="s">
        <v>339</v>
      </c>
      <c r="Z43" s="87">
        <f>X43/50</f>
        <v>0.36</v>
      </c>
    </row>
    <row r="44" spans="1:26" x14ac:dyDescent="0.15">
      <c r="A44" t="s">
        <v>254</v>
      </c>
      <c r="B44" s="85">
        <v>0</v>
      </c>
      <c r="C44" s="85">
        <v>1</v>
      </c>
      <c r="D44" s="85">
        <v>2</v>
      </c>
      <c r="E44" s="85">
        <v>0</v>
      </c>
      <c r="F44" s="85">
        <v>1</v>
      </c>
      <c r="G44" s="85">
        <v>0</v>
      </c>
      <c r="H44" s="85">
        <v>2</v>
      </c>
      <c r="I44" s="85">
        <v>2</v>
      </c>
      <c r="J44" s="85">
        <v>2</v>
      </c>
      <c r="K44" s="85">
        <v>3</v>
      </c>
      <c r="L44" s="85">
        <v>1</v>
      </c>
      <c r="M44" s="85">
        <v>0</v>
      </c>
      <c r="N44" s="85">
        <v>1</v>
      </c>
      <c r="O44" s="85">
        <v>1</v>
      </c>
      <c r="P44" s="67">
        <f t="shared" si="4"/>
        <v>3</v>
      </c>
      <c r="Q44" s="67" t="str" cm="1">
        <f t="array" ref="Q44">_xlfn.IFS(AND(P44&gt;=0, P44&lt;=5),"низкий",AND(P44 &gt;=6, P44&lt;=10),"средний",AND(P44 &gt;=11, P44&lt;=15),"высокий")</f>
        <v>низкий</v>
      </c>
      <c r="R44" s="91">
        <f t="shared" si="5"/>
        <v>5</v>
      </c>
      <c r="S44" s="91" t="str" cm="1">
        <f t="array" ref="S44">_xlfn.IFS(AND(R44&gt;=0, R44&lt;=8),"низкий",AND(R44&gt;=9, R44&lt;=17),"средний",AND(R44&gt;=18, R44&lt;=25),"высокий")</f>
        <v>низкий</v>
      </c>
      <c r="T44" s="67">
        <f t="shared" si="6"/>
        <v>8</v>
      </c>
      <c r="U44" s="67" t="str" cm="1">
        <f t="array" ref="U44">_xlfn.IFS(AND(T44&gt;=0, T44&lt;=10),"низкий",AND(T44&gt;=11, T44&lt;=20),"средний",AND(T44&gt;=21, T44&lt;=30),"высокий")</f>
        <v>низкий</v>
      </c>
      <c r="V44" s="91">
        <f t="shared" si="7"/>
        <v>16</v>
      </c>
      <c r="W44" s="91" t="str" cm="1">
        <f t="array" ref="W44">_xlfn.IFS(AND(V44&gt;=0, V44&lt;=8),"очень низкий",AND(V44&gt;=9, V44&lt;=22),"низкий и ниже среднего",AND(V44&gt;=23, V44&lt;=35),"средний",AND(V44&gt;=36, V44&lt;=48),"выше среднего",V44&gt;=49,"высокий")</f>
        <v>низкий и ниже среднего</v>
      </c>
      <c r="X44">
        <f>COUNTIF(W:W,"средний")</f>
        <v>11</v>
      </c>
      <c r="Y44" s="69" t="s">
        <v>210</v>
      </c>
      <c r="Z44" s="87">
        <f>X44/50</f>
        <v>0.22</v>
      </c>
    </row>
    <row r="45" spans="1:26" x14ac:dyDescent="0.15">
      <c r="A45" t="s">
        <v>255</v>
      </c>
      <c r="B45" s="85">
        <v>3</v>
      </c>
      <c r="C45" s="85">
        <v>2</v>
      </c>
      <c r="D45" s="85">
        <v>4</v>
      </c>
      <c r="E45" s="85">
        <v>0</v>
      </c>
      <c r="F45" s="85">
        <v>4</v>
      </c>
      <c r="G45" s="85">
        <v>0</v>
      </c>
      <c r="H45" s="85">
        <v>1</v>
      </c>
      <c r="I45" s="85">
        <v>0</v>
      </c>
      <c r="J45" s="85">
        <v>0</v>
      </c>
      <c r="K45" s="85">
        <v>2</v>
      </c>
      <c r="L45" s="85">
        <v>3</v>
      </c>
      <c r="M45" s="85">
        <v>2</v>
      </c>
      <c r="N45" s="85">
        <v>1</v>
      </c>
      <c r="O45" s="85">
        <v>0</v>
      </c>
      <c r="P45" s="67">
        <f t="shared" si="4"/>
        <v>9</v>
      </c>
      <c r="Q45" s="67" t="str" cm="1">
        <f t="array" ref="Q45">_xlfn.IFS(AND(P45&gt;=0, P45&lt;=5),"низкий",AND(P45 &gt;=6, P45&lt;=10),"средний",AND(P45 &gt;=11, P45&lt;=15),"высокий")</f>
        <v>средний</v>
      </c>
      <c r="R45" s="91">
        <f t="shared" si="5"/>
        <v>5</v>
      </c>
      <c r="S45" s="91" t="str" cm="1">
        <f t="array" ref="S45">_xlfn.IFS(AND(R45&gt;=0, R45&lt;=8),"низкий",AND(R45&gt;=9, R45&lt;=17),"средний",AND(R45&gt;=18, R45&lt;=25),"высокий")</f>
        <v>низкий</v>
      </c>
      <c r="T45" s="67">
        <f t="shared" si="6"/>
        <v>8</v>
      </c>
      <c r="U45" s="67" t="str" cm="1">
        <f t="array" ref="U45">_xlfn.IFS(AND(T45&gt;=0, T45&lt;=10),"низкий",AND(T45&gt;=11, T45&lt;=20),"средний",AND(T45&gt;=21, T45&lt;=30),"высокий")</f>
        <v>низкий</v>
      </c>
      <c r="V45" s="91">
        <f t="shared" si="7"/>
        <v>22</v>
      </c>
      <c r="W45" s="91" t="str" cm="1">
        <f t="array" ref="W45">_xlfn.IFS(AND(V45&gt;=0, V45&lt;=8),"очень низкий",AND(V45&gt;=9, V45&lt;=22),"низкий и ниже среднего",AND(V45&gt;=23, V45&lt;=35),"средний",AND(V45&gt;=36, V45&lt;=48),"выше среднего",V45&gt;=49,"высокий")</f>
        <v>низкий и ниже среднего</v>
      </c>
      <c r="X45">
        <f>COUNTIF(W:W,"выше среднего")</f>
        <v>11</v>
      </c>
      <c r="Y45" s="69" t="s">
        <v>320</v>
      </c>
      <c r="Z45" s="87">
        <f>X45/50</f>
        <v>0.22</v>
      </c>
    </row>
    <row r="46" spans="1:26" x14ac:dyDescent="0.15">
      <c r="A46" t="s">
        <v>256</v>
      </c>
      <c r="B46" s="85">
        <v>1</v>
      </c>
      <c r="C46" s="85">
        <v>2</v>
      </c>
      <c r="D46" s="85">
        <v>2</v>
      </c>
      <c r="E46" s="85">
        <v>1</v>
      </c>
      <c r="F46" s="85">
        <v>3</v>
      </c>
      <c r="G46" s="85">
        <v>0</v>
      </c>
      <c r="H46" s="85">
        <v>3</v>
      </c>
      <c r="I46" s="85">
        <v>1</v>
      </c>
      <c r="J46" s="85">
        <v>3</v>
      </c>
      <c r="K46" s="85">
        <v>3</v>
      </c>
      <c r="L46" s="85">
        <v>3</v>
      </c>
      <c r="M46" s="85">
        <v>3</v>
      </c>
      <c r="N46" s="85">
        <v>4</v>
      </c>
      <c r="O46" s="85">
        <v>1</v>
      </c>
      <c r="P46" s="67">
        <f t="shared" si="4"/>
        <v>5</v>
      </c>
      <c r="Q46" s="67" t="str" cm="1">
        <f t="array" ref="Q46">_xlfn.IFS(AND(P46&gt;=0, P46&lt;=5),"низкий",AND(P46 &gt;=6, P46&lt;=10),"средний",AND(P46 &gt;=11, P46&lt;=15),"высокий")</f>
        <v>низкий</v>
      </c>
      <c r="R46" s="91">
        <f t="shared" si="5"/>
        <v>8</v>
      </c>
      <c r="S46" s="91" t="str" cm="1">
        <f t="array" ref="S46">_xlfn.IFS(AND(R46&gt;=0, R46&lt;=8),"низкий",AND(R46&gt;=9, R46&lt;=17),"средний",AND(R46&gt;=18, R46&lt;=25),"высокий")</f>
        <v>низкий</v>
      </c>
      <c r="T46" s="67">
        <f t="shared" si="6"/>
        <v>17</v>
      </c>
      <c r="U46" s="67" t="str" cm="1">
        <f t="array" ref="U46">_xlfn.IFS(AND(T46&gt;=0, T46&lt;=10),"низкий",AND(T46&gt;=11, T46&lt;=20),"средний",AND(T46&gt;=21, T46&lt;=30),"высокий")</f>
        <v>средний</v>
      </c>
      <c r="V46" s="91">
        <f t="shared" si="7"/>
        <v>30</v>
      </c>
      <c r="W46" s="91" t="str" cm="1">
        <f t="array" ref="W46">_xlfn.IFS(AND(V46&gt;=0, V46&lt;=8),"очень низкий",AND(V46&gt;=9, V46&lt;=22),"низкий и ниже среднего",AND(V46&gt;=23, V46&lt;=35),"средний",AND(V46&gt;=36, V46&lt;=48),"выше среднего",V46&gt;=49,"высокий")</f>
        <v>средний</v>
      </c>
      <c r="X46">
        <f>COUNTIF(W:W,"высокий")</f>
        <v>8</v>
      </c>
      <c r="Y46" s="69" t="s">
        <v>302</v>
      </c>
      <c r="Z46" s="87">
        <f>X46/50</f>
        <v>0.16</v>
      </c>
    </row>
    <row r="47" spans="1:26" x14ac:dyDescent="0.15">
      <c r="A47" t="s">
        <v>257</v>
      </c>
      <c r="B47" s="85">
        <v>1</v>
      </c>
      <c r="C47" s="85">
        <v>1</v>
      </c>
      <c r="D47" s="85">
        <v>3</v>
      </c>
      <c r="E47" s="85">
        <v>1</v>
      </c>
      <c r="F47" s="85">
        <v>1</v>
      </c>
      <c r="G47" s="85">
        <v>1</v>
      </c>
      <c r="H47" s="85">
        <v>2</v>
      </c>
      <c r="I47" s="85">
        <v>2</v>
      </c>
      <c r="J47" s="85">
        <v>1</v>
      </c>
      <c r="K47" s="85">
        <v>3</v>
      </c>
      <c r="L47" s="85">
        <v>3</v>
      </c>
      <c r="M47" s="85">
        <v>1</v>
      </c>
      <c r="N47" s="85">
        <v>4</v>
      </c>
      <c r="O47" s="85">
        <v>3</v>
      </c>
      <c r="P47" s="67">
        <f t="shared" si="4"/>
        <v>5</v>
      </c>
      <c r="Q47" s="67" t="str" cm="1">
        <f t="array" ref="Q47">_xlfn.IFS(AND(P47&gt;=0, P47&lt;=5),"низкий",AND(P47 &gt;=6, P47&lt;=10),"средний",AND(P47 &gt;=11, P47&lt;=15),"высокий")</f>
        <v>низкий</v>
      </c>
      <c r="R47" s="91">
        <f t="shared" si="5"/>
        <v>7</v>
      </c>
      <c r="S47" s="91" t="str" cm="1">
        <f t="array" ref="S47">_xlfn.IFS(AND(R47&gt;=0, R47&lt;=8),"низкий",AND(R47&gt;=9, R47&lt;=17),"средний",AND(R47&gt;=18, R47&lt;=25),"высокий")</f>
        <v>низкий</v>
      </c>
      <c r="T47" s="67">
        <f t="shared" si="6"/>
        <v>15</v>
      </c>
      <c r="U47" s="67" t="str" cm="1">
        <f t="array" ref="U47">_xlfn.IFS(AND(T47&gt;=0, T47&lt;=10),"низкий",AND(T47&gt;=11, T47&lt;=20),"средний",AND(T47&gt;=21, T47&lt;=30),"высокий")</f>
        <v>средний</v>
      </c>
      <c r="V47" s="91">
        <f t="shared" si="7"/>
        <v>27</v>
      </c>
      <c r="W47" s="91" t="str" cm="1">
        <f t="array" ref="W47">_xlfn.IFS(AND(V47&gt;=0, V47&lt;=8),"очень низкий",AND(V47&gt;=9, V47&lt;=22),"низкий и ниже среднего",AND(V47&gt;=23, V47&lt;=35),"средний",AND(V47&gt;=36, V47&lt;=48),"выше среднего",V47&gt;=49,"высокий")</f>
        <v>средний</v>
      </c>
    </row>
    <row r="48" spans="1:26" x14ac:dyDescent="0.15">
      <c r="A48" t="s">
        <v>258</v>
      </c>
      <c r="B48" s="85">
        <v>1</v>
      </c>
      <c r="C48" s="85">
        <v>1</v>
      </c>
      <c r="D48" s="85">
        <v>1</v>
      </c>
      <c r="E48" s="85">
        <v>1</v>
      </c>
      <c r="F48" s="85">
        <v>1</v>
      </c>
      <c r="G48" s="85">
        <v>1</v>
      </c>
      <c r="H48" s="85">
        <v>1</v>
      </c>
      <c r="I48" s="85">
        <v>1</v>
      </c>
      <c r="J48" s="85">
        <v>1</v>
      </c>
      <c r="K48" s="85">
        <v>4</v>
      </c>
      <c r="L48" s="85">
        <v>1</v>
      </c>
      <c r="M48" s="85">
        <v>1</v>
      </c>
      <c r="N48" s="85">
        <v>1</v>
      </c>
      <c r="O48" s="85">
        <v>1</v>
      </c>
      <c r="P48" s="67">
        <f t="shared" si="4"/>
        <v>3</v>
      </c>
      <c r="Q48" s="67" t="str" cm="1">
        <f t="array" ref="Q48">_xlfn.IFS(AND(P48&gt;=0, P48&lt;=5),"низкий",AND(P48 &gt;=6, P48&lt;=10),"средний",AND(P48 &gt;=11, P48&lt;=15),"высокий")</f>
        <v>низкий</v>
      </c>
      <c r="R48" s="91">
        <f t="shared" si="5"/>
        <v>5</v>
      </c>
      <c r="S48" s="91" t="str" cm="1">
        <f t="array" ref="S48">_xlfn.IFS(AND(R48&gt;=0, R48&lt;=8),"низкий",AND(R48&gt;=9, R48&lt;=17),"средний",AND(R48&gt;=18, R48&lt;=25),"высокий")</f>
        <v>низкий</v>
      </c>
      <c r="T48" s="67">
        <f t="shared" si="6"/>
        <v>9</v>
      </c>
      <c r="U48" s="67" t="str" cm="1">
        <f t="array" ref="U48">_xlfn.IFS(AND(T48&gt;=0, T48&lt;=10),"низкий",AND(T48&gt;=11, T48&lt;=20),"средний",AND(T48&gt;=21, T48&lt;=30),"высокий")</f>
        <v>низкий</v>
      </c>
      <c r="V48" s="91">
        <f t="shared" si="7"/>
        <v>17</v>
      </c>
      <c r="W48" s="91" t="str" cm="1">
        <f t="array" ref="W48">_xlfn.IFS(AND(V48&gt;=0, V48&lt;=8),"очень низкий",AND(V48&gt;=9, V48&lt;=22),"низкий и ниже среднего",AND(V48&gt;=23, V48&lt;=35),"средний",AND(V48&gt;=36, V48&lt;=48),"выше среднего",V48&gt;=49,"высокий")</f>
        <v>низкий и ниже среднего</v>
      </c>
    </row>
    <row r="49" spans="1:27" x14ac:dyDescent="0.15">
      <c r="A49" t="s">
        <v>259</v>
      </c>
      <c r="B49" s="85">
        <v>3</v>
      </c>
      <c r="C49" s="85">
        <v>3</v>
      </c>
      <c r="D49" s="85">
        <v>3</v>
      </c>
      <c r="E49" s="85">
        <v>3</v>
      </c>
      <c r="F49" s="85">
        <v>5</v>
      </c>
      <c r="G49" s="85">
        <v>5</v>
      </c>
      <c r="H49" s="85">
        <v>0</v>
      </c>
      <c r="I49" s="85">
        <v>5</v>
      </c>
      <c r="J49" s="85">
        <v>3</v>
      </c>
      <c r="K49" s="85">
        <v>5</v>
      </c>
      <c r="L49" s="85">
        <v>3</v>
      </c>
      <c r="M49" s="85">
        <v>5</v>
      </c>
      <c r="N49" s="85">
        <v>5</v>
      </c>
      <c r="O49" s="85">
        <v>5</v>
      </c>
      <c r="P49" s="67">
        <f t="shared" si="4"/>
        <v>9</v>
      </c>
      <c r="Q49" s="67" t="str" cm="1">
        <f t="array" ref="Q49">_xlfn.IFS(AND(P49&gt;=0, P49&lt;=5),"низкий",AND(P49 &gt;=6, P49&lt;=10),"средний",AND(P49 &gt;=11, P49&lt;=15),"высокий")</f>
        <v>средний</v>
      </c>
      <c r="R49" s="91">
        <f t="shared" si="5"/>
        <v>18</v>
      </c>
      <c r="S49" s="91" t="str" cm="1">
        <f t="array" ref="S49">_xlfn.IFS(AND(R49&gt;=0, R49&lt;=8),"низкий",AND(R49&gt;=9, R49&lt;=17),"средний",AND(R49&gt;=18, R49&lt;=25),"высокий")</f>
        <v>высокий</v>
      </c>
      <c r="T49" s="67">
        <f t="shared" si="6"/>
        <v>26</v>
      </c>
      <c r="U49" s="67" t="str" cm="1">
        <f t="array" ref="U49">_xlfn.IFS(AND(T49&gt;=0, T49&lt;=10),"низкий",AND(T49&gt;=11, T49&lt;=20),"средний",AND(T49&gt;=21, T49&lt;=30),"высокий")</f>
        <v>высокий</v>
      </c>
      <c r="V49" s="91">
        <f t="shared" si="7"/>
        <v>53</v>
      </c>
      <c r="W49" s="91" t="str" cm="1">
        <f t="array" ref="W49">_xlfn.IFS(AND(V49&gt;=0, V49&lt;=8),"очень низкий",AND(V49&gt;=9, V49&lt;=22),"низкий и ниже среднего",AND(V49&gt;=23, V49&lt;=35),"средний",AND(V49&gt;=36, V49&lt;=48),"выше среднего",V49&gt;=49,"высокий")</f>
        <v>высокий</v>
      </c>
    </row>
    <row r="50" spans="1:27" x14ac:dyDescent="0.15">
      <c r="A50" t="s">
        <v>260</v>
      </c>
      <c r="B50" s="85">
        <v>1</v>
      </c>
      <c r="C50" s="85">
        <v>1</v>
      </c>
      <c r="D50" s="85">
        <v>1</v>
      </c>
      <c r="E50" s="85">
        <v>0</v>
      </c>
      <c r="F50" s="85">
        <v>1</v>
      </c>
      <c r="G50" s="85">
        <v>0</v>
      </c>
      <c r="H50" s="85">
        <v>2</v>
      </c>
      <c r="I50" s="85">
        <v>2</v>
      </c>
      <c r="J50" s="85">
        <v>2</v>
      </c>
      <c r="K50" s="85">
        <v>3</v>
      </c>
      <c r="L50" s="85">
        <v>1</v>
      </c>
      <c r="M50" s="85">
        <v>1</v>
      </c>
      <c r="N50" s="85">
        <v>4</v>
      </c>
      <c r="O50" s="85">
        <v>1</v>
      </c>
      <c r="P50" s="67">
        <f t="shared" si="4"/>
        <v>3</v>
      </c>
      <c r="Q50" s="67" t="str" cm="1">
        <f t="array" ref="Q50">_xlfn.IFS(AND(P50&gt;=0, P50&lt;=5),"низкий",AND(P50 &gt;=6, P50&lt;=10),"средний",AND(P50 &gt;=11, P50&lt;=15),"высокий")</f>
        <v>низкий</v>
      </c>
      <c r="R50" s="91">
        <f t="shared" si="5"/>
        <v>5</v>
      </c>
      <c r="S50" s="91" t="str" cm="1">
        <f t="array" ref="S50">_xlfn.IFS(AND(R50&gt;=0, R50&lt;=8),"низкий",AND(R50&gt;=9, R50&lt;=17),"средний",AND(R50&gt;=18, R50&lt;=25),"высокий")</f>
        <v>низкий</v>
      </c>
      <c r="T50" s="67">
        <f t="shared" si="6"/>
        <v>12</v>
      </c>
      <c r="U50" s="67" t="str" cm="1">
        <f t="array" ref="U50">_xlfn.IFS(AND(T50&gt;=0, T50&lt;=10),"низкий",AND(T50&gt;=11, T50&lt;=20),"средний",AND(T50&gt;=21, T50&lt;=30),"высокий")</f>
        <v>средний</v>
      </c>
      <c r="V50" s="91">
        <f t="shared" si="7"/>
        <v>20</v>
      </c>
      <c r="W50" s="91" t="str" cm="1">
        <f t="array" ref="W50">_xlfn.IFS(AND(V50&gt;=0, V50&lt;=8),"очень низкий",AND(V50&gt;=9, V50&lt;=22),"низкий и ниже среднего",AND(V50&gt;=23, V50&lt;=35),"средний",AND(V50&gt;=36, V50&lt;=48),"выше среднего",V50&gt;=49,"высокий")</f>
        <v>низкий и ниже среднего</v>
      </c>
    </row>
    <row r="51" spans="1:27" x14ac:dyDescent="0.15">
      <c r="A51" t="s">
        <v>261</v>
      </c>
      <c r="B51" s="85">
        <v>3</v>
      </c>
      <c r="C51" s="85">
        <v>2</v>
      </c>
      <c r="D51" s="85">
        <v>4</v>
      </c>
      <c r="E51" s="85">
        <v>0</v>
      </c>
      <c r="F51" s="85">
        <v>4</v>
      </c>
      <c r="G51" s="85">
        <v>0</v>
      </c>
      <c r="H51" s="85">
        <v>1</v>
      </c>
      <c r="I51" s="85">
        <v>0</v>
      </c>
      <c r="J51" s="85">
        <v>0</v>
      </c>
      <c r="K51" s="85">
        <v>2</v>
      </c>
      <c r="L51" s="85">
        <v>3</v>
      </c>
      <c r="M51" s="85">
        <v>2</v>
      </c>
      <c r="N51" s="85">
        <v>1</v>
      </c>
      <c r="O51" s="85">
        <v>0</v>
      </c>
      <c r="P51" s="67">
        <f t="shared" si="4"/>
        <v>9</v>
      </c>
      <c r="Q51" s="67" t="str" cm="1">
        <f t="array" ref="Q51">_xlfn.IFS(AND(P51&gt;=0, P51&lt;=5),"низкий",AND(P51 &gt;=6, P51&lt;=10),"средний",AND(P51 &gt;=11, P51&lt;=15),"высокий")</f>
        <v>средний</v>
      </c>
      <c r="R51" s="91">
        <f t="shared" si="5"/>
        <v>5</v>
      </c>
      <c r="S51" s="91" t="str" cm="1">
        <f t="array" ref="S51">_xlfn.IFS(AND(R51&gt;=0, R51&lt;=8),"низкий",AND(R51&gt;=9, R51&lt;=17),"средний",AND(R51&gt;=18, R51&lt;=25),"высокий")</f>
        <v>низкий</v>
      </c>
      <c r="T51" s="67">
        <f t="shared" si="6"/>
        <v>8</v>
      </c>
      <c r="U51" s="67" t="str" cm="1">
        <f t="array" ref="U51">_xlfn.IFS(AND(T51&gt;=0, T51&lt;=10),"низкий",AND(T51&gt;=11, T51&lt;=20),"средний",AND(T51&gt;=21, T51&lt;=30),"высокий")</f>
        <v>низкий</v>
      </c>
      <c r="V51" s="91">
        <f t="shared" si="7"/>
        <v>22</v>
      </c>
      <c r="W51" s="91" t="str" cm="1">
        <f t="array" ref="W51">_xlfn.IFS(AND(V51&gt;=0, V51&lt;=8),"очень низкий",AND(V51&gt;=9, V51&lt;=22),"низкий и ниже среднего",AND(V51&gt;=23, V51&lt;=35),"средний",AND(V51&gt;=36, V51&lt;=48),"выше среднего",V51&gt;=49,"высокий")</f>
        <v>низкий и ниже среднего</v>
      </c>
    </row>
    <row r="59" spans="1:27" x14ac:dyDescent="0.15">
      <c r="AA59" s="69" t="s">
        <v>353</v>
      </c>
    </row>
    <row r="60" spans="1:27" x14ac:dyDescent="0.15">
      <c r="Y60" s="69" t="s">
        <v>349</v>
      </c>
    </row>
    <row r="61" spans="1:27" x14ac:dyDescent="0.15">
      <c r="Y61" s="69" t="s">
        <v>350</v>
      </c>
      <c r="Z61">
        <v>6.82</v>
      </c>
    </row>
    <row r="62" spans="1:27" x14ac:dyDescent="0.15">
      <c r="Y62" s="69" t="s">
        <v>351</v>
      </c>
      <c r="Z62">
        <v>9.36</v>
      </c>
    </row>
    <row r="63" spans="1:27" x14ac:dyDescent="0.15">
      <c r="Y63" s="69" t="s">
        <v>352</v>
      </c>
      <c r="Z63">
        <v>14.84</v>
      </c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A833-3AC0-CF44-8058-EC3F1550F033}">
  <dimension ref="A1:U57"/>
  <sheetViews>
    <sheetView zoomScale="80" zoomScaleNormal="80" workbookViewId="0">
      <selection activeCell="H37" sqref="H37"/>
    </sheetView>
  </sheetViews>
  <sheetFormatPr baseColWidth="10" defaultRowHeight="13" x14ac:dyDescent="0.15"/>
  <cols>
    <col min="1" max="1" width="5.1640625" customWidth="1"/>
    <col min="2" max="2" width="9.6640625" customWidth="1"/>
    <col min="3" max="3" width="19" customWidth="1"/>
    <col min="4" max="4" width="53.5" customWidth="1"/>
    <col min="5" max="6" width="15.83203125" customWidth="1"/>
    <col min="7" max="7" width="11.83203125" customWidth="1"/>
    <col min="9" max="9" width="11.83203125" customWidth="1"/>
    <col min="10" max="10" width="23.83203125" customWidth="1"/>
    <col min="18" max="18" width="22.1640625" customWidth="1"/>
    <col min="19" max="19" width="15.5" customWidth="1"/>
    <col min="20" max="20" width="15" customWidth="1"/>
    <col min="21" max="21" width="16.1640625" customWidth="1"/>
  </cols>
  <sheetData>
    <row r="1" spans="1:21" ht="61" customHeight="1" x14ac:dyDescent="0.15">
      <c r="A1" s="13" t="s">
        <v>139</v>
      </c>
      <c r="B1" s="108" t="s">
        <v>206</v>
      </c>
      <c r="C1" s="109"/>
      <c r="D1" s="109"/>
      <c r="E1" s="110"/>
      <c r="F1" s="24" t="s">
        <v>140</v>
      </c>
      <c r="G1" s="111" t="s">
        <v>141</v>
      </c>
      <c r="H1" s="111"/>
      <c r="I1" s="111"/>
      <c r="J1" s="17" t="s">
        <v>142</v>
      </c>
      <c r="K1" s="112" t="s">
        <v>143</v>
      </c>
      <c r="L1" s="112"/>
      <c r="M1" s="112"/>
      <c r="N1" s="112"/>
      <c r="O1" s="112"/>
      <c r="P1" s="112"/>
      <c r="Q1" s="112"/>
      <c r="R1" s="113" t="s">
        <v>144</v>
      </c>
      <c r="S1" s="113"/>
      <c r="T1" s="113"/>
      <c r="U1" s="113"/>
    </row>
    <row r="2" spans="1:21" ht="85" x14ac:dyDescent="0.15">
      <c r="A2" s="20"/>
      <c r="B2" s="21" t="s">
        <v>1</v>
      </c>
      <c r="C2" s="21" t="s">
        <v>2</v>
      </c>
      <c r="D2" s="21" t="s">
        <v>3</v>
      </c>
      <c r="E2" s="21" t="s">
        <v>207</v>
      </c>
      <c r="F2" s="16" t="s">
        <v>208</v>
      </c>
      <c r="G2" s="23" t="s">
        <v>146</v>
      </c>
      <c r="H2" s="22" t="s">
        <v>147</v>
      </c>
      <c r="I2" s="22" t="s">
        <v>148</v>
      </c>
      <c r="J2" s="17" t="s">
        <v>149</v>
      </c>
      <c r="K2" s="18" t="s">
        <v>150</v>
      </c>
      <c r="L2" s="14" t="s">
        <v>151</v>
      </c>
      <c r="M2" s="14" t="s">
        <v>152</v>
      </c>
      <c r="N2" s="50" t="s">
        <v>315</v>
      </c>
      <c r="O2" s="50" t="s">
        <v>316</v>
      </c>
      <c r="P2" s="50" t="s">
        <v>317</v>
      </c>
      <c r="Q2" s="50" t="s">
        <v>318</v>
      </c>
      <c r="R2" s="15" t="s">
        <v>153</v>
      </c>
      <c r="S2" s="19" t="s">
        <v>154</v>
      </c>
      <c r="T2" s="19" t="s">
        <v>155</v>
      </c>
      <c r="U2" s="19" t="s">
        <v>156</v>
      </c>
    </row>
    <row r="3" spans="1:21" ht="14" x14ac:dyDescent="0.15">
      <c r="A3" s="20" t="s">
        <v>145</v>
      </c>
      <c r="B3" s="74" t="s">
        <v>105</v>
      </c>
      <c r="C3" s="74" t="s">
        <v>106</v>
      </c>
      <c r="D3" s="74" t="s">
        <v>107</v>
      </c>
      <c r="E3" s="74" t="s">
        <v>108</v>
      </c>
      <c r="F3" s="27">
        <v>99</v>
      </c>
      <c r="G3" s="68">
        <v>33</v>
      </c>
      <c r="H3" s="44">
        <v>24</v>
      </c>
      <c r="I3" s="44">
        <v>13</v>
      </c>
      <c r="J3" s="48">
        <v>133</v>
      </c>
      <c r="K3" s="62">
        <v>30</v>
      </c>
      <c r="L3" s="62">
        <v>14</v>
      </c>
      <c r="M3" s="62">
        <v>16</v>
      </c>
      <c r="N3" s="25">
        <v>8</v>
      </c>
      <c r="O3" s="25">
        <v>8</v>
      </c>
      <c r="P3" s="65">
        <v>6</v>
      </c>
      <c r="Q3" s="66">
        <v>8</v>
      </c>
      <c r="R3" s="59">
        <v>66</v>
      </c>
      <c r="S3" s="59">
        <v>15</v>
      </c>
      <c r="T3" s="59">
        <v>23</v>
      </c>
      <c r="U3" s="59">
        <v>28</v>
      </c>
    </row>
    <row r="4" spans="1:21" ht="14" x14ac:dyDescent="0.15">
      <c r="A4" s="20" t="s">
        <v>157</v>
      </c>
      <c r="B4" s="74" t="s">
        <v>105</v>
      </c>
      <c r="C4" s="74" t="s">
        <v>124</v>
      </c>
      <c r="D4" s="74" t="s">
        <v>125</v>
      </c>
      <c r="E4" s="74" t="s">
        <v>126</v>
      </c>
      <c r="F4" s="67">
        <v>100</v>
      </c>
      <c r="G4" s="68">
        <v>30</v>
      </c>
      <c r="H4" s="44">
        <v>22</v>
      </c>
      <c r="I4" s="44">
        <v>23</v>
      </c>
      <c r="J4" s="48">
        <v>101</v>
      </c>
      <c r="K4" s="63">
        <v>23</v>
      </c>
      <c r="L4" s="62">
        <v>11</v>
      </c>
      <c r="M4" s="62">
        <v>12</v>
      </c>
      <c r="N4" s="65">
        <v>5</v>
      </c>
      <c r="O4" s="25">
        <v>6</v>
      </c>
      <c r="P4" s="65">
        <v>6</v>
      </c>
      <c r="Q4" s="65">
        <v>6</v>
      </c>
      <c r="R4" s="59">
        <v>41</v>
      </c>
      <c r="S4" s="59">
        <v>9</v>
      </c>
      <c r="T4" s="59">
        <v>7</v>
      </c>
      <c r="U4" s="59">
        <v>25</v>
      </c>
    </row>
    <row r="5" spans="1:21" ht="14" x14ac:dyDescent="0.15">
      <c r="A5" s="20" t="s">
        <v>158</v>
      </c>
      <c r="B5" s="74" t="s">
        <v>105</v>
      </c>
      <c r="C5" s="74" t="s">
        <v>124</v>
      </c>
      <c r="D5" s="74" t="s">
        <v>132</v>
      </c>
      <c r="E5" s="74" t="s">
        <v>133</v>
      </c>
      <c r="F5" s="67">
        <v>122</v>
      </c>
      <c r="G5" s="68">
        <v>19</v>
      </c>
      <c r="H5" s="44">
        <v>29</v>
      </c>
      <c r="I5" s="44">
        <v>27</v>
      </c>
      <c r="J5" s="48">
        <v>92</v>
      </c>
      <c r="K5" s="62">
        <v>28</v>
      </c>
      <c r="L5" s="62">
        <v>14</v>
      </c>
      <c r="M5" s="62">
        <v>14</v>
      </c>
      <c r="N5" s="25">
        <v>8</v>
      </c>
      <c r="O5" s="25">
        <v>8</v>
      </c>
      <c r="P5" s="65">
        <v>6</v>
      </c>
      <c r="Q5" s="65">
        <v>6</v>
      </c>
      <c r="R5" s="59">
        <v>36</v>
      </c>
      <c r="S5" s="59">
        <v>7</v>
      </c>
      <c r="T5" s="59">
        <v>14</v>
      </c>
      <c r="U5" s="59">
        <v>15</v>
      </c>
    </row>
    <row r="6" spans="1:21" ht="14" x14ac:dyDescent="0.15">
      <c r="A6" s="20" t="s">
        <v>159</v>
      </c>
      <c r="B6" s="74" t="s">
        <v>105</v>
      </c>
      <c r="C6" s="74" t="s">
        <v>124</v>
      </c>
      <c r="D6" s="74" t="s">
        <v>107</v>
      </c>
      <c r="E6" s="74" t="s">
        <v>133</v>
      </c>
      <c r="F6" s="67">
        <v>98</v>
      </c>
      <c r="G6" s="68">
        <v>26</v>
      </c>
      <c r="H6" s="44">
        <v>16</v>
      </c>
      <c r="I6" s="44">
        <v>17</v>
      </c>
      <c r="J6" s="48">
        <v>94</v>
      </c>
      <c r="K6" s="63">
        <v>24</v>
      </c>
      <c r="L6" s="62">
        <v>14</v>
      </c>
      <c r="M6" s="62">
        <v>10</v>
      </c>
      <c r="N6" s="25">
        <v>8</v>
      </c>
      <c r="O6" s="25">
        <v>5</v>
      </c>
      <c r="P6" s="65">
        <v>6</v>
      </c>
      <c r="Q6" s="65">
        <v>5</v>
      </c>
      <c r="R6" s="59">
        <v>32</v>
      </c>
      <c r="S6" s="59">
        <v>8</v>
      </c>
      <c r="T6" s="59">
        <v>11</v>
      </c>
      <c r="U6" s="59">
        <v>13</v>
      </c>
    </row>
    <row r="7" spans="1:21" ht="14" x14ac:dyDescent="0.15">
      <c r="A7" s="20" t="s">
        <v>160</v>
      </c>
      <c r="B7" s="74" t="s">
        <v>105</v>
      </c>
      <c r="C7" s="74" t="s">
        <v>106</v>
      </c>
      <c r="D7" s="74" t="s">
        <v>132</v>
      </c>
      <c r="E7" s="74" t="s">
        <v>126</v>
      </c>
      <c r="F7" s="67">
        <v>74</v>
      </c>
      <c r="G7" s="68">
        <v>25</v>
      </c>
      <c r="H7" s="44">
        <v>27</v>
      </c>
      <c r="I7" s="44">
        <v>25</v>
      </c>
      <c r="J7" s="48">
        <v>111</v>
      </c>
      <c r="K7" s="63">
        <v>22</v>
      </c>
      <c r="L7" s="62">
        <v>11</v>
      </c>
      <c r="M7" s="62">
        <v>11</v>
      </c>
      <c r="N7" s="65">
        <v>6</v>
      </c>
      <c r="O7" s="25">
        <v>5</v>
      </c>
      <c r="P7" s="65">
        <v>5</v>
      </c>
      <c r="Q7" s="65">
        <v>6</v>
      </c>
      <c r="R7" s="59">
        <v>38</v>
      </c>
      <c r="S7" s="59">
        <v>10</v>
      </c>
      <c r="T7" s="59">
        <v>13</v>
      </c>
      <c r="U7" s="59">
        <v>15</v>
      </c>
    </row>
    <row r="8" spans="1:21" ht="14" x14ac:dyDescent="0.15">
      <c r="A8" s="20" t="s">
        <v>161</v>
      </c>
      <c r="B8" s="74" t="s">
        <v>136</v>
      </c>
      <c r="C8" s="74" t="s">
        <v>124</v>
      </c>
      <c r="D8" s="74" t="s">
        <v>125</v>
      </c>
      <c r="E8" s="74" t="s">
        <v>126</v>
      </c>
      <c r="F8" s="67">
        <v>83</v>
      </c>
      <c r="G8" s="68">
        <v>30</v>
      </c>
      <c r="H8" s="44">
        <v>21</v>
      </c>
      <c r="I8" s="44">
        <v>15</v>
      </c>
      <c r="J8" s="48">
        <v>125</v>
      </c>
      <c r="K8" s="63">
        <v>24</v>
      </c>
      <c r="L8" s="62">
        <v>10</v>
      </c>
      <c r="M8" s="62">
        <v>14</v>
      </c>
      <c r="N8" s="65">
        <v>4</v>
      </c>
      <c r="O8" s="25">
        <v>7</v>
      </c>
      <c r="P8" s="65">
        <v>6</v>
      </c>
      <c r="Q8" s="65">
        <v>7</v>
      </c>
      <c r="R8" s="59">
        <v>38</v>
      </c>
      <c r="S8" s="59">
        <v>8</v>
      </c>
      <c r="T8" s="59">
        <v>11</v>
      </c>
      <c r="U8" s="59">
        <v>19</v>
      </c>
    </row>
    <row r="9" spans="1:21" ht="14" x14ac:dyDescent="0.15">
      <c r="A9" s="20" t="s">
        <v>162</v>
      </c>
      <c r="B9" s="74" t="s">
        <v>105</v>
      </c>
      <c r="C9" s="74" t="s">
        <v>106</v>
      </c>
      <c r="D9" s="74" t="s">
        <v>107</v>
      </c>
      <c r="E9" s="74" t="s">
        <v>133</v>
      </c>
      <c r="F9" s="67">
        <v>136</v>
      </c>
      <c r="G9" s="68">
        <v>22</v>
      </c>
      <c r="H9" s="44">
        <v>21</v>
      </c>
      <c r="I9" s="44">
        <v>20</v>
      </c>
      <c r="J9" s="48">
        <v>110</v>
      </c>
      <c r="K9" s="63">
        <v>22</v>
      </c>
      <c r="L9" s="62">
        <v>10</v>
      </c>
      <c r="M9" s="62">
        <v>12</v>
      </c>
      <c r="N9" s="65">
        <v>5</v>
      </c>
      <c r="O9" s="25">
        <v>6</v>
      </c>
      <c r="P9" s="65">
        <v>5</v>
      </c>
      <c r="Q9" s="65">
        <v>6</v>
      </c>
      <c r="R9" s="59">
        <v>23</v>
      </c>
      <c r="S9" s="59">
        <v>5</v>
      </c>
      <c r="T9" s="59">
        <v>8</v>
      </c>
      <c r="U9" s="59">
        <v>10</v>
      </c>
    </row>
    <row r="10" spans="1:21" ht="14" x14ac:dyDescent="0.15">
      <c r="A10" s="20" t="s">
        <v>163</v>
      </c>
      <c r="B10" s="74" t="s">
        <v>105</v>
      </c>
      <c r="C10" s="74" t="s">
        <v>124</v>
      </c>
      <c r="D10" s="74" t="s">
        <v>125</v>
      </c>
      <c r="E10" s="74" t="s">
        <v>133</v>
      </c>
      <c r="F10" s="67">
        <v>147</v>
      </c>
      <c r="G10" s="68">
        <v>25</v>
      </c>
      <c r="H10" s="44">
        <v>24</v>
      </c>
      <c r="I10" s="44">
        <v>17</v>
      </c>
      <c r="J10" s="48">
        <v>88</v>
      </c>
      <c r="K10" s="62">
        <v>18</v>
      </c>
      <c r="L10" s="62">
        <v>9</v>
      </c>
      <c r="M10" s="62">
        <v>9</v>
      </c>
      <c r="N10" s="65">
        <v>4</v>
      </c>
      <c r="O10" s="25">
        <v>6</v>
      </c>
      <c r="P10" s="65">
        <v>5</v>
      </c>
      <c r="Q10" s="65">
        <v>3</v>
      </c>
      <c r="R10" s="59">
        <v>21</v>
      </c>
      <c r="S10" s="59">
        <v>5</v>
      </c>
      <c r="T10" s="59">
        <v>5</v>
      </c>
      <c r="U10" s="59">
        <v>11</v>
      </c>
    </row>
    <row r="11" spans="1:21" ht="14" x14ac:dyDescent="0.15">
      <c r="A11" s="20" t="s">
        <v>164</v>
      </c>
      <c r="B11" s="74" t="s">
        <v>105</v>
      </c>
      <c r="C11" s="74" t="s">
        <v>106</v>
      </c>
      <c r="D11" s="74" t="s">
        <v>107</v>
      </c>
      <c r="E11" s="74" t="s">
        <v>126</v>
      </c>
      <c r="F11" s="67">
        <v>78</v>
      </c>
      <c r="G11" s="68">
        <v>21</v>
      </c>
      <c r="H11" s="44">
        <v>18</v>
      </c>
      <c r="I11" s="44">
        <v>16</v>
      </c>
      <c r="J11" s="48">
        <v>84</v>
      </c>
      <c r="K11" s="63">
        <v>21</v>
      </c>
      <c r="L11" s="62">
        <v>11</v>
      </c>
      <c r="M11" s="62">
        <v>10</v>
      </c>
      <c r="N11" s="65">
        <v>5</v>
      </c>
      <c r="O11" s="25">
        <v>6</v>
      </c>
      <c r="P11" s="65">
        <v>6</v>
      </c>
      <c r="Q11" s="65">
        <v>4</v>
      </c>
      <c r="R11" s="59">
        <v>17</v>
      </c>
      <c r="S11" s="59">
        <v>0</v>
      </c>
      <c r="T11" s="59">
        <v>4</v>
      </c>
      <c r="U11" s="59">
        <v>13</v>
      </c>
    </row>
    <row r="12" spans="1:21" ht="14" x14ac:dyDescent="0.15">
      <c r="A12" s="20" t="s">
        <v>165</v>
      </c>
      <c r="B12" s="74" t="s">
        <v>136</v>
      </c>
      <c r="C12" s="74" t="s">
        <v>124</v>
      </c>
      <c r="D12" s="74" t="s">
        <v>107</v>
      </c>
      <c r="E12" s="80" t="s">
        <v>138</v>
      </c>
      <c r="F12" s="67">
        <v>55</v>
      </c>
      <c r="G12" s="68">
        <v>32</v>
      </c>
      <c r="H12" s="44">
        <v>16</v>
      </c>
      <c r="I12" s="44">
        <v>21</v>
      </c>
      <c r="J12" s="48">
        <v>113</v>
      </c>
      <c r="K12" s="62">
        <v>26</v>
      </c>
      <c r="L12" s="62">
        <v>14</v>
      </c>
      <c r="M12" s="62">
        <v>12</v>
      </c>
      <c r="N12" s="25">
        <v>8</v>
      </c>
      <c r="O12" s="25">
        <v>6</v>
      </c>
      <c r="P12" s="65">
        <v>6</v>
      </c>
      <c r="Q12" s="65">
        <v>6</v>
      </c>
      <c r="R12" s="59">
        <v>29</v>
      </c>
      <c r="S12" s="59">
        <v>7</v>
      </c>
      <c r="T12" s="59">
        <v>6</v>
      </c>
      <c r="U12" s="59">
        <v>16</v>
      </c>
    </row>
    <row r="13" spans="1:21" ht="14" x14ac:dyDescent="0.15">
      <c r="A13" s="20" t="s">
        <v>166</v>
      </c>
      <c r="B13" s="74" t="s">
        <v>105</v>
      </c>
      <c r="C13" s="74" t="s">
        <v>124</v>
      </c>
      <c r="D13" s="74" t="s">
        <v>125</v>
      </c>
      <c r="E13" s="74" t="s">
        <v>133</v>
      </c>
      <c r="F13" s="67">
        <v>65</v>
      </c>
      <c r="G13" s="68">
        <v>21</v>
      </c>
      <c r="H13" s="44">
        <v>27</v>
      </c>
      <c r="I13" s="44">
        <v>22</v>
      </c>
      <c r="J13" s="48">
        <v>98</v>
      </c>
      <c r="K13" s="63">
        <v>21</v>
      </c>
      <c r="L13" s="62">
        <v>11</v>
      </c>
      <c r="M13" s="62">
        <v>10</v>
      </c>
      <c r="N13" s="65">
        <v>6</v>
      </c>
      <c r="O13" s="25">
        <v>5</v>
      </c>
      <c r="P13" s="65">
        <v>5</v>
      </c>
      <c r="Q13" s="65">
        <v>5</v>
      </c>
      <c r="R13" s="60">
        <v>42</v>
      </c>
      <c r="S13" s="59">
        <v>9</v>
      </c>
      <c r="T13" s="59">
        <v>14</v>
      </c>
      <c r="U13" s="59">
        <v>19</v>
      </c>
    </row>
    <row r="14" spans="1:21" ht="14" x14ac:dyDescent="0.15">
      <c r="A14" s="20" t="s">
        <v>167</v>
      </c>
      <c r="B14" s="74" t="s">
        <v>105</v>
      </c>
      <c r="C14" s="74" t="s">
        <v>124</v>
      </c>
      <c r="D14" s="74" t="s">
        <v>125</v>
      </c>
      <c r="E14" s="74" t="s">
        <v>133</v>
      </c>
      <c r="F14" s="67">
        <v>64</v>
      </c>
      <c r="G14" s="68">
        <v>26</v>
      </c>
      <c r="H14" s="44">
        <v>20</v>
      </c>
      <c r="I14" s="44">
        <v>17</v>
      </c>
      <c r="J14" s="48">
        <v>112</v>
      </c>
      <c r="K14" s="63">
        <v>24</v>
      </c>
      <c r="L14" s="62">
        <v>15</v>
      </c>
      <c r="M14" s="62">
        <v>9</v>
      </c>
      <c r="N14" s="25">
        <v>8</v>
      </c>
      <c r="O14" s="25">
        <v>3</v>
      </c>
      <c r="P14" s="25">
        <v>7</v>
      </c>
      <c r="Q14" s="65">
        <v>6</v>
      </c>
      <c r="R14" s="60">
        <v>40</v>
      </c>
      <c r="S14" s="59">
        <v>11</v>
      </c>
      <c r="T14" s="59">
        <v>11</v>
      </c>
      <c r="U14" s="59">
        <v>18</v>
      </c>
    </row>
    <row r="15" spans="1:21" ht="14" x14ac:dyDescent="0.15">
      <c r="A15" s="20" t="s">
        <v>168</v>
      </c>
      <c r="B15" s="74" t="s">
        <v>105</v>
      </c>
      <c r="C15" s="74" t="s">
        <v>106</v>
      </c>
      <c r="D15" s="74" t="s">
        <v>107</v>
      </c>
      <c r="E15" s="74" t="s">
        <v>133</v>
      </c>
      <c r="F15" s="67">
        <v>36</v>
      </c>
      <c r="G15" s="68">
        <v>23</v>
      </c>
      <c r="H15" s="44">
        <v>19</v>
      </c>
      <c r="I15" s="44">
        <v>15</v>
      </c>
      <c r="J15" s="48">
        <v>116</v>
      </c>
      <c r="K15" s="62">
        <v>28</v>
      </c>
      <c r="L15" s="62">
        <v>13</v>
      </c>
      <c r="M15" s="62">
        <v>15</v>
      </c>
      <c r="N15" s="65">
        <v>6</v>
      </c>
      <c r="O15" s="25">
        <v>8</v>
      </c>
      <c r="P15" s="25">
        <v>7</v>
      </c>
      <c r="Q15" s="66">
        <v>7</v>
      </c>
      <c r="R15" s="59">
        <v>56</v>
      </c>
      <c r="S15" s="59">
        <v>14</v>
      </c>
      <c r="T15" s="59">
        <v>22</v>
      </c>
      <c r="U15" s="59">
        <v>20</v>
      </c>
    </row>
    <row r="16" spans="1:21" ht="14" x14ac:dyDescent="0.15">
      <c r="A16" s="20" t="s">
        <v>169</v>
      </c>
      <c r="B16" s="74" t="s">
        <v>136</v>
      </c>
      <c r="C16" s="74" t="s">
        <v>124</v>
      </c>
      <c r="D16" s="74" t="s">
        <v>107</v>
      </c>
      <c r="E16" s="74" t="s">
        <v>126</v>
      </c>
      <c r="F16" s="67">
        <v>63</v>
      </c>
      <c r="G16" s="68">
        <v>26</v>
      </c>
      <c r="H16" s="44">
        <v>19</v>
      </c>
      <c r="I16" s="44">
        <v>18</v>
      </c>
      <c r="J16" s="48">
        <v>123</v>
      </c>
      <c r="K16" s="63">
        <v>22</v>
      </c>
      <c r="L16" s="62">
        <v>10</v>
      </c>
      <c r="M16" s="62">
        <v>12</v>
      </c>
      <c r="N16" s="65">
        <v>5</v>
      </c>
      <c r="O16" s="25">
        <v>6</v>
      </c>
      <c r="P16" s="65">
        <v>5</v>
      </c>
      <c r="Q16" s="65">
        <v>6</v>
      </c>
      <c r="R16" s="59">
        <v>52</v>
      </c>
      <c r="S16" s="59">
        <v>9</v>
      </c>
      <c r="T16" s="59">
        <v>20</v>
      </c>
      <c r="U16" s="59">
        <v>23</v>
      </c>
    </row>
    <row r="17" spans="1:21" ht="14" x14ac:dyDescent="0.15">
      <c r="A17" s="20" t="s">
        <v>170</v>
      </c>
      <c r="B17" s="74" t="s">
        <v>105</v>
      </c>
      <c r="C17" s="74" t="s">
        <v>124</v>
      </c>
      <c r="D17" s="74" t="s">
        <v>107</v>
      </c>
      <c r="E17" s="74" t="s">
        <v>133</v>
      </c>
      <c r="F17" s="67">
        <v>146</v>
      </c>
      <c r="G17" s="68">
        <v>20</v>
      </c>
      <c r="H17" s="44">
        <v>32</v>
      </c>
      <c r="I17" s="44">
        <v>20</v>
      </c>
      <c r="J17" s="48">
        <v>90</v>
      </c>
      <c r="K17" s="63">
        <v>18</v>
      </c>
      <c r="L17" s="62">
        <v>7</v>
      </c>
      <c r="M17" s="62">
        <v>11</v>
      </c>
      <c r="N17" s="65">
        <v>5</v>
      </c>
      <c r="O17" s="25">
        <v>6</v>
      </c>
      <c r="P17" s="25">
        <v>2</v>
      </c>
      <c r="Q17" s="65">
        <v>5</v>
      </c>
      <c r="R17" s="59">
        <v>19</v>
      </c>
      <c r="S17" s="59">
        <v>3</v>
      </c>
      <c r="T17" s="59">
        <v>5</v>
      </c>
      <c r="U17" s="59">
        <v>11</v>
      </c>
    </row>
    <row r="18" spans="1:21" ht="14" x14ac:dyDescent="0.15">
      <c r="A18" s="20" t="s">
        <v>171</v>
      </c>
      <c r="B18" s="74" t="s">
        <v>136</v>
      </c>
      <c r="C18" s="74" t="s">
        <v>106</v>
      </c>
      <c r="D18" s="74" t="s">
        <v>132</v>
      </c>
      <c r="E18" s="74" t="s">
        <v>133</v>
      </c>
      <c r="F18" s="67">
        <v>100</v>
      </c>
      <c r="G18" s="68">
        <v>30</v>
      </c>
      <c r="H18" s="44">
        <v>18</v>
      </c>
      <c r="I18" s="44">
        <v>28</v>
      </c>
      <c r="J18" s="48">
        <v>105</v>
      </c>
      <c r="K18" s="63">
        <v>21</v>
      </c>
      <c r="L18" s="62">
        <v>8</v>
      </c>
      <c r="M18" s="62">
        <v>13</v>
      </c>
      <c r="N18" s="65">
        <v>6</v>
      </c>
      <c r="O18" s="25">
        <v>7</v>
      </c>
      <c r="P18" s="25">
        <v>2</v>
      </c>
      <c r="Q18" s="65">
        <v>6</v>
      </c>
      <c r="R18" s="59">
        <v>15</v>
      </c>
      <c r="S18" s="59">
        <v>2</v>
      </c>
      <c r="T18" s="59">
        <v>5</v>
      </c>
      <c r="U18" s="59">
        <v>8</v>
      </c>
    </row>
    <row r="19" spans="1:21" ht="14" x14ac:dyDescent="0.15">
      <c r="A19" s="20" t="s">
        <v>172</v>
      </c>
      <c r="B19" s="74" t="s">
        <v>136</v>
      </c>
      <c r="C19" s="74" t="s">
        <v>106</v>
      </c>
      <c r="D19" s="74" t="s">
        <v>137</v>
      </c>
      <c r="E19" s="74" t="s">
        <v>133</v>
      </c>
      <c r="F19" s="67">
        <v>57</v>
      </c>
      <c r="G19" s="68">
        <v>25</v>
      </c>
      <c r="H19" s="44">
        <v>17</v>
      </c>
      <c r="I19" s="44">
        <v>19</v>
      </c>
      <c r="J19" s="48">
        <v>97</v>
      </c>
      <c r="K19" s="62">
        <v>25</v>
      </c>
      <c r="L19" s="62">
        <v>13</v>
      </c>
      <c r="M19" s="62">
        <v>12</v>
      </c>
      <c r="N19" s="25">
        <v>8</v>
      </c>
      <c r="O19" s="25">
        <v>7</v>
      </c>
      <c r="P19" s="65">
        <v>5</v>
      </c>
      <c r="Q19" s="65">
        <v>5</v>
      </c>
      <c r="R19" s="59">
        <v>22</v>
      </c>
      <c r="S19" s="59">
        <v>4</v>
      </c>
      <c r="T19" s="59">
        <v>7</v>
      </c>
      <c r="U19" s="59">
        <v>11</v>
      </c>
    </row>
    <row r="20" spans="1:21" ht="14" x14ac:dyDescent="0.15">
      <c r="A20" s="20" t="s">
        <v>173</v>
      </c>
      <c r="B20" s="74" t="s">
        <v>105</v>
      </c>
      <c r="C20" s="74" t="s">
        <v>106</v>
      </c>
      <c r="D20" s="74" t="s">
        <v>107</v>
      </c>
      <c r="E20" s="74" t="s">
        <v>138</v>
      </c>
      <c r="F20" s="67">
        <v>139</v>
      </c>
      <c r="G20" s="68">
        <v>26</v>
      </c>
      <c r="H20" s="44">
        <v>16</v>
      </c>
      <c r="I20" s="44">
        <v>18</v>
      </c>
      <c r="J20" s="48">
        <v>108</v>
      </c>
      <c r="K20" s="63">
        <v>23</v>
      </c>
      <c r="L20" s="62">
        <v>11</v>
      </c>
      <c r="M20" s="62">
        <v>12</v>
      </c>
      <c r="N20" s="65">
        <v>5</v>
      </c>
      <c r="O20" s="25">
        <v>6</v>
      </c>
      <c r="P20" s="65">
        <v>6</v>
      </c>
      <c r="Q20" s="65">
        <v>6</v>
      </c>
      <c r="R20" s="59">
        <v>32</v>
      </c>
      <c r="S20" s="59">
        <v>9</v>
      </c>
      <c r="T20" s="59">
        <v>8</v>
      </c>
      <c r="U20" s="59">
        <v>15</v>
      </c>
    </row>
    <row r="21" spans="1:21" ht="14" x14ac:dyDescent="0.15">
      <c r="A21" s="20" t="s">
        <v>174</v>
      </c>
      <c r="B21" s="74" t="s">
        <v>105</v>
      </c>
      <c r="C21" s="74" t="s">
        <v>106</v>
      </c>
      <c r="D21" s="74" t="s">
        <v>107</v>
      </c>
      <c r="E21" s="74" t="s">
        <v>133</v>
      </c>
      <c r="F21" s="67">
        <v>71</v>
      </c>
      <c r="G21" s="68">
        <v>24</v>
      </c>
      <c r="H21" s="44">
        <v>17</v>
      </c>
      <c r="I21" s="44">
        <v>16</v>
      </c>
      <c r="J21" s="48">
        <v>111</v>
      </c>
      <c r="K21" s="62">
        <v>27</v>
      </c>
      <c r="L21" s="62">
        <v>15</v>
      </c>
      <c r="M21" s="62">
        <v>12</v>
      </c>
      <c r="N21" s="25">
        <v>7</v>
      </c>
      <c r="O21" s="25">
        <v>6</v>
      </c>
      <c r="P21" s="25">
        <v>8</v>
      </c>
      <c r="Q21" s="65">
        <v>6</v>
      </c>
      <c r="R21" s="59">
        <v>53</v>
      </c>
      <c r="S21" s="59">
        <v>11</v>
      </c>
      <c r="T21" s="59">
        <v>21</v>
      </c>
      <c r="U21" s="59">
        <v>21</v>
      </c>
    </row>
    <row r="22" spans="1:21" ht="14" x14ac:dyDescent="0.15">
      <c r="A22" s="20" t="s">
        <v>175</v>
      </c>
      <c r="B22" s="74" t="s">
        <v>105</v>
      </c>
      <c r="C22" s="74" t="s">
        <v>106</v>
      </c>
      <c r="D22" s="74" t="s">
        <v>107</v>
      </c>
      <c r="E22" s="74" t="s">
        <v>138</v>
      </c>
      <c r="F22" s="67">
        <v>121</v>
      </c>
      <c r="G22" s="68">
        <v>24</v>
      </c>
      <c r="H22" s="44">
        <v>26</v>
      </c>
      <c r="I22" s="44">
        <v>17</v>
      </c>
      <c r="J22" s="48">
        <v>108</v>
      </c>
      <c r="K22" s="63">
        <v>23</v>
      </c>
      <c r="L22" s="62">
        <v>13</v>
      </c>
      <c r="M22" s="62">
        <v>10</v>
      </c>
      <c r="N22" s="25">
        <v>7</v>
      </c>
      <c r="O22" s="25">
        <v>6</v>
      </c>
      <c r="P22" s="65">
        <v>6</v>
      </c>
      <c r="Q22" s="65">
        <v>4</v>
      </c>
      <c r="R22" s="60">
        <v>37</v>
      </c>
      <c r="S22" s="59">
        <v>8</v>
      </c>
      <c r="T22" s="59">
        <v>14</v>
      </c>
      <c r="U22" s="59">
        <v>15</v>
      </c>
    </row>
    <row r="23" spans="1:21" ht="14" x14ac:dyDescent="0.15">
      <c r="A23" s="20" t="s">
        <v>176</v>
      </c>
      <c r="B23" s="74" t="s">
        <v>105</v>
      </c>
      <c r="C23" s="74" t="s">
        <v>106</v>
      </c>
      <c r="D23" s="74" t="s">
        <v>107</v>
      </c>
      <c r="E23" s="74" t="s">
        <v>133</v>
      </c>
      <c r="F23" s="67">
        <v>110</v>
      </c>
      <c r="G23" s="68">
        <v>18</v>
      </c>
      <c r="H23" s="44">
        <v>18</v>
      </c>
      <c r="I23" s="44">
        <v>17</v>
      </c>
      <c r="J23" s="48">
        <v>87</v>
      </c>
      <c r="K23" s="63">
        <v>20</v>
      </c>
      <c r="L23" s="62">
        <v>10</v>
      </c>
      <c r="M23" s="62">
        <v>10</v>
      </c>
      <c r="N23" s="65">
        <v>5</v>
      </c>
      <c r="O23" s="25">
        <v>4</v>
      </c>
      <c r="P23" s="65">
        <v>5</v>
      </c>
      <c r="Q23" s="65">
        <v>6</v>
      </c>
      <c r="R23" s="59">
        <v>8</v>
      </c>
      <c r="S23" s="59">
        <v>2</v>
      </c>
      <c r="T23" s="59">
        <v>2</v>
      </c>
      <c r="U23" s="59">
        <v>4</v>
      </c>
    </row>
    <row r="24" spans="1:21" ht="14" x14ac:dyDescent="0.15">
      <c r="A24" s="20" t="s">
        <v>177</v>
      </c>
      <c r="B24" s="74" t="s">
        <v>136</v>
      </c>
      <c r="C24" s="74" t="s">
        <v>106</v>
      </c>
      <c r="D24" s="74" t="s">
        <v>137</v>
      </c>
      <c r="E24" s="74" t="s">
        <v>133</v>
      </c>
      <c r="F24" s="67">
        <v>54</v>
      </c>
      <c r="G24" s="68">
        <v>24</v>
      </c>
      <c r="H24" s="44">
        <v>18</v>
      </c>
      <c r="I24" s="44">
        <v>18</v>
      </c>
      <c r="J24" s="48">
        <v>109</v>
      </c>
      <c r="K24" s="63">
        <v>21</v>
      </c>
      <c r="L24" s="62">
        <v>10</v>
      </c>
      <c r="M24" s="62">
        <v>11</v>
      </c>
      <c r="N24" s="65">
        <v>5</v>
      </c>
      <c r="O24" s="25">
        <v>6</v>
      </c>
      <c r="P24" s="65">
        <v>5</v>
      </c>
      <c r="Q24" s="65">
        <v>5</v>
      </c>
      <c r="R24" s="59">
        <v>16</v>
      </c>
      <c r="S24" s="59">
        <v>3</v>
      </c>
      <c r="T24" s="59">
        <v>5</v>
      </c>
      <c r="U24" s="59">
        <v>8</v>
      </c>
    </row>
    <row r="25" spans="1:21" ht="14" x14ac:dyDescent="0.15">
      <c r="A25" s="20" t="s">
        <v>178</v>
      </c>
      <c r="B25" s="74" t="s">
        <v>105</v>
      </c>
      <c r="C25" s="74" t="s">
        <v>106</v>
      </c>
      <c r="D25" s="74" t="s">
        <v>107</v>
      </c>
      <c r="E25" s="74" t="s">
        <v>138</v>
      </c>
      <c r="F25" s="67">
        <v>113</v>
      </c>
      <c r="G25" s="68">
        <v>22</v>
      </c>
      <c r="H25" s="44">
        <v>18</v>
      </c>
      <c r="I25" s="44">
        <v>20</v>
      </c>
      <c r="J25" s="48">
        <v>101</v>
      </c>
      <c r="K25" s="62">
        <v>27</v>
      </c>
      <c r="L25" s="62">
        <v>14</v>
      </c>
      <c r="M25" s="62">
        <v>13</v>
      </c>
      <c r="N25" s="25">
        <v>8</v>
      </c>
      <c r="O25" s="25">
        <v>8</v>
      </c>
      <c r="P25" s="65">
        <v>6</v>
      </c>
      <c r="Q25" s="65">
        <v>5</v>
      </c>
      <c r="R25" s="60">
        <v>46</v>
      </c>
      <c r="S25" s="59">
        <v>12</v>
      </c>
      <c r="T25" s="59">
        <v>15</v>
      </c>
      <c r="U25" s="59">
        <v>19</v>
      </c>
    </row>
    <row r="26" spans="1:21" ht="14" x14ac:dyDescent="0.15">
      <c r="A26" s="20" t="s">
        <v>179</v>
      </c>
      <c r="B26" s="74" t="s">
        <v>136</v>
      </c>
      <c r="C26" s="74" t="s">
        <v>106</v>
      </c>
      <c r="D26" s="74" t="s">
        <v>132</v>
      </c>
      <c r="E26" s="74" t="s">
        <v>133</v>
      </c>
      <c r="F26" s="67">
        <v>133</v>
      </c>
      <c r="G26" s="68">
        <v>18</v>
      </c>
      <c r="H26" s="44">
        <v>16</v>
      </c>
      <c r="I26" s="44">
        <v>30</v>
      </c>
      <c r="J26" s="48">
        <v>74</v>
      </c>
      <c r="K26" s="63">
        <v>19</v>
      </c>
      <c r="L26" s="62">
        <v>9</v>
      </c>
      <c r="M26" s="62">
        <v>10</v>
      </c>
      <c r="N26" s="25">
        <v>3</v>
      </c>
      <c r="O26" s="65">
        <v>6</v>
      </c>
      <c r="P26" s="65">
        <v>6</v>
      </c>
      <c r="Q26" s="65">
        <v>4</v>
      </c>
      <c r="R26" s="59">
        <v>22</v>
      </c>
      <c r="S26" s="59">
        <v>9</v>
      </c>
      <c r="T26" s="59">
        <v>5</v>
      </c>
      <c r="U26" s="59">
        <v>8</v>
      </c>
    </row>
    <row r="27" spans="1:21" ht="14" x14ac:dyDescent="0.15">
      <c r="A27" s="20" t="s">
        <v>180</v>
      </c>
      <c r="B27" s="74" t="s">
        <v>136</v>
      </c>
      <c r="C27" s="74" t="s">
        <v>124</v>
      </c>
      <c r="D27" s="74" t="s">
        <v>107</v>
      </c>
      <c r="E27" s="74" t="s">
        <v>133</v>
      </c>
      <c r="F27" s="67">
        <v>105</v>
      </c>
      <c r="G27" s="68">
        <v>23</v>
      </c>
      <c r="H27" s="44">
        <v>31</v>
      </c>
      <c r="I27" s="44">
        <v>20</v>
      </c>
      <c r="J27" s="48">
        <v>90</v>
      </c>
      <c r="K27" s="63">
        <v>19</v>
      </c>
      <c r="L27" s="62">
        <v>10</v>
      </c>
      <c r="M27" s="62">
        <v>9</v>
      </c>
      <c r="N27" s="65">
        <v>5</v>
      </c>
      <c r="O27" s="25">
        <v>3</v>
      </c>
      <c r="P27" s="65">
        <v>5</v>
      </c>
      <c r="Q27" s="65">
        <v>6</v>
      </c>
      <c r="R27" s="59">
        <v>30</v>
      </c>
      <c r="S27" s="59">
        <v>5</v>
      </c>
      <c r="T27" s="59">
        <v>8</v>
      </c>
      <c r="U27" s="59">
        <v>17</v>
      </c>
    </row>
    <row r="28" spans="1:21" ht="14" x14ac:dyDescent="0.15">
      <c r="A28" s="20" t="s">
        <v>181</v>
      </c>
      <c r="B28" s="74" t="s">
        <v>105</v>
      </c>
      <c r="C28" s="74" t="s">
        <v>106</v>
      </c>
      <c r="D28" s="74" t="s">
        <v>125</v>
      </c>
      <c r="E28" s="74" t="s">
        <v>133</v>
      </c>
      <c r="F28" s="67">
        <v>106</v>
      </c>
      <c r="G28" s="68">
        <v>23</v>
      </c>
      <c r="H28" s="44">
        <v>21</v>
      </c>
      <c r="I28" s="44">
        <v>20</v>
      </c>
      <c r="J28" s="48">
        <v>101</v>
      </c>
      <c r="K28" s="62">
        <v>27</v>
      </c>
      <c r="L28" s="62">
        <v>13</v>
      </c>
      <c r="M28" s="62">
        <v>14</v>
      </c>
      <c r="N28" s="25">
        <v>8</v>
      </c>
      <c r="O28" s="25">
        <v>7</v>
      </c>
      <c r="P28" s="65">
        <v>5</v>
      </c>
      <c r="Q28" s="65">
        <v>7</v>
      </c>
      <c r="R28" s="59">
        <v>31</v>
      </c>
      <c r="S28" s="59">
        <v>6</v>
      </c>
      <c r="T28" s="59">
        <v>6</v>
      </c>
      <c r="U28" s="59">
        <v>19</v>
      </c>
    </row>
    <row r="29" spans="1:21" ht="14" x14ac:dyDescent="0.15">
      <c r="A29" s="20" t="s">
        <v>182</v>
      </c>
      <c r="B29" s="74" t="s">
        <v>136</v>
      </c>
      <c r="C29" s="74" t="s">
        <v>106</v>
      </c>
      <c r="D29" s="74" t="s">
        <v>107</v>
      </c>
      <c r="E29" s="74" t="s">
        <v>133</v>
      </c>
      <c r="F29" s="67">
        <v>88</v>
      </c>
      <c r="G29" s="68">
        <v>26</v>
      </c>
      <c r="H29" s="44">
        <v>25</v>
      </c>
      <c r="I29" s="44">
        <v>24</v>
      </c>
      <c r="J29" s="48">
        <v>104</v>
      </c>
      <c r="K29" s="63">
        <v>20</v>
      </c>
      <c r="L29" s="62">
        <v>8</v>
      </c>
      <c r="M29" s="63">
        <v>12</v>
      </c>
      <c r="N29" s="25">
        <v>3</v>
      </c>
      <c r="O29" s="65">
        <v>6</v>
      </c>
      <c r="P29" s="65">
        <v>5</v>
      </c>
      <c r="Q29" s="65">
        <v>6</v>
      </c>
      <c r="R29" s="59">
        <v>27</v>
      </c>
      <c r="S29" s="59">
        <v>5</v>
      </c>
      <c r="T29" s="59">
        <v>7</v>
      </c>
      <c r="U29" s="59">
        <v>15</v>
      </c>
    </row>
    <row r="30" spans="1:21" ht="14" x14ac:dyDescent="0.15">
      <c r="A30" s="20" t="s">
        <v>183</v>
      </c>
      <c r="B30" s="74" t="s">
        <v>105</v>
      </c>
      <c r="C30" s="74" t="s">
        <v>124</v>
      </c>
      <c r="D30" s="74" t="s">
        <v>125</v>
      </c>
      <c r="E30" s="74" t="s">
        <v>133</v>
      </c>
      <c r="F30" s="67">
        <v>108</v>
      </c>
      <c r="G30" s="68">
        <v>21</v>
      </c>
      <c r="H30" s="44">
        <v>13</v>
      </c>
      <c r="I30" s="44">
        <v>24</v>
      </c>
      <c r="J30" s="48">
        <v>96</v>
      </c>
      <c r="K30" s="62">
        <v>14</v>
      </c>
      <c r="L30" s="62">
        <v>8</v>
      </c>
      <c r="M30" s="62">
        <v>6</v>
      </c>
      <c r="N30" s="25">
        <v>3</v>
      </c>
      <c r="O30" s="25">
        <v>3</v>
      </c>
      <c r="P30" s="65">
        <v>5</v>
      </c>
      <c r="Q30" s="65">
        <v>3</v>
      </c>
      <c r="R30" s="60">
        <v>49</v>
      </c>
      <c r="S30" s="59">
        <v>9</v>
      </c>
      <c r="T30" s="59">
        <v>17</v>
      </c>
      <c r="U30" s="59">
        <v>23</v>
      </c>
    </row>
    <row r="31" spans="1:21" ht="14" x14ac:dyDescent="0.15">
      <c r="A31" s="20" t="s">
        <v>184</v>
      </c>
      <c r="B31" s="74" t="s">
        <v>136</v>
      </c>
      <c r="C31" s="74" t="s">
        <v>124</v>
      </c>
      <c r="D31" s="74" t="s">
        <v>125</v>
      </c>
      <c r="E31" s="74" t="s">
        <v>133</v>
      </c>
      <c r="F31" s="67">
        <v>115</v>
      </c>
      <c r="G31" s="68">
        <v>22</v>
      </c>
      <c r="H31" s="44">
        <v>19</v>
      </c>
      <c r="I31" s="44">
        <v>23</v>
      </c>
      <c r="J31" s="48">
        <v>99</v>
      </c>
      <c r="K31" s="63">
        <v>24</v>
      </c>
      <c r="L31" s="62">
        <v>11</v>
      </c>
      <c r="M31" s="62">
        <v>13</v>
      </c>
      <c r="N31" s="65">
        <v>5</v>
      </c>
      <c r="O31" s="25">
        <v>7</v>
      </c>
      <c r="P31" s="65">
        <v>6</v>
      </c>
      <c r="Q31" s="65">
        <v>6</v>
      </c>
      <c r="R31" s="59">
        <v>17</v>
      </c>
      <c r="S31" s="59">
        <v>3</v>
      </c>
      <c r="T31" s="59">
        <v>5</v>
      </c>
      <c r="U31" s="59">
        <v>9</v>
      </c>
    </row>
    <row r="32" spans="1:21" ht="14" x14ac:dyDescent="0.15">
      <c r="A32" s="20" t="s">
        <v>185</v>
      </c>
      <c r="B32" s="74" t="s">
        <v>105</v>
      </c>
      <c r="C32" s="74" t="s">
        <v>106</v>
      </c>
      <c r="D32" s="74" t="s">
        <v>107</v>
      </c>
      <c r="E32" s="74" t="s">
        <v>133</v>
      </c>
      <c r="F32" s="67">
        <v>59</v>
      </c>
      <c r="G32" s="68">
        <v>21</v>
      </c>
      <c r="H32" s="44">
        <v>21</v>
      </c>
      <c r="I32" s="44">
        <v>19</v>
      </c>
      <c r="J32" s="48">
        <v>82</v>
      </c>
      <c r="K32" s="62">
        <v>26</v>
      </c>
      <c r="L32" s="62">
        <v>16</v>
      </c>
      <c r="M32" s="63">
        <v>10</v>
      </c>
      <c r="N32" s="25">
        <v>8</v>
      </c>
      <c r="O32" s="65">
        <v>5</v>
      </c>
      <c r="P32" s="25">
        <v>8</v>
      </c>
      <c r="Q32" s="65">
        <v>5</v>
      </c>
      <c r="R32" s="60">
        <v>44</v>
      </c>
      <c r="S32" s="59">
        <v>15</v>
      </c>
      <c r="T32" s="59">
        <v>10</v>
      </c>
      <c r="U32" s="59">
        <v>19</v>
      </c>
    </row>
    <row r="33" spans="1:21" ht="14" x14ac:dyDescent="0.15">
      <c r="A33" s="20" t="s">
        <v>186</v>
      </c>
      <c r="B33" s="74" t="s">
        <v>136</v>
      </c>
      <c r="C33" s="74" t="s">
        <v>124</v>
      </c>
      <c r="D33" s="74" t="s">
        <v>107</v>
      </c>
      <c r="E33" s="74" t="s">
        <v>133</v>
      </c>
      <c r="F33" s="67">
        <v>39</v>
      </c>
      <c r="G33" s="68">
        <v>33</v>
      </c>
      <c r="H33" s="44">
        <v>28</v>
      </c>
      <c r="I33" s="44">
        <v>21</v>
      </c>
      <c r="J33" s="48">
        <v>108</v>
      </c>
      <c r="K33" s="63">
        <v>17</v>
      </c>
      <c r="L33" s="62">
        <v>13</v>
      </c>
      <c r="M33" s="62">
        <v>4</v>
      </c>
      <c r="N33" s="25">
        <v>8</v>
      </c>
      <c r="O33" s="25">
        <v>2</v>
      </c>
      <c r="P33" s="65">
        <v>5</v>
      </c>
      <c r="Q33" s="66">
        <v>2</v>
      </c>
      <c r="R33" s="59">
        <v>53</v>
      </c>
      <c r="S33" s="59">
        <v>9</v>
      </c>
      <c r="T33" s="59">
        <v>18</v>
      </c>
      <c r="U33" s="59">
        <v>26</v>
      </c>
    </row>
    <row r="34" spans="1:21" ht="14" x14ac:dyDescent="0.15">
      <c r="A34" s="20" t="s">
        <v>187</v>
      </c>
      <c r="B34" s="74" t="s">
        <v>105</v>
      </c>
      <c r="C34" s="74" t="s">
        <v>106</v>
      </c>
      <c r="D34" s="74" t="s">
        <v>132</v>
      </c>
      <c r="E34" s="74" t="s">
        <v>133</v>
      </c>
      <c r="F34" s="67">
        <v>97</v>
      </c>
      <c r="G34" s="68">
        <v>19</v>
      </c>
      <c r="H34" s="44">
        <v>21</v>
      </c>
      <c r="I34" s="44">
        <v>26</v>
      </c>
      <c r="J34" s="48">
        <v>91</v>
      </c>
      <c r="K34" s="63">
        <v>17</v>
      </c>
      <c r="L34" s="62">
        <v>9</v>
      </c>
      <c r="M34" s="62">
        <v>8</v>
      </c>
      <c r="N34" s="65">
        <v>5</v>
      </c>
      <c r="O34" s="65">
        <v>5</v>
      </c>
      <c r="P34" s="65">
        <v>4</v>
      </c>
      <c r="Q34" s="65">
        <v>3</v>
      </c>
      <c r="R34" s="59">
        <v>21</v>
      </c>
      <c r="S34" s="59">
        <v>5</v>
      </c>
      <c r="T34" s="59">
        <v>3</v>
      </c>
      <c r="U34" s="59">
        <v>13</v>
      </c>
    </row>
    <row r="35" spans="1:21" ht="14" x14ac:dyDescent="0.15">
      <c r="A35" s="20" t="s">
        <v>188</v>
      </c>
      <c r="B35" s="74" t="s">
        <v>105</v>
      </c>
      <c r="C35" s="74" t="s">
        <v>124</v>
      </c>
      <c r="D35" s="74" t="s">
        <v>107</v>
      </c>
      <c r="E35" s="74" t="s">
        <v>133</v>
      </c>
      <c r="F35" s="67">
        <v>152</v>
      </c>
      <c r="G35" s="68">
        <v>16</v>
      </c>
      <c r="H35" s="44">
        <v>30</v>
      </c>
      <c r="I35" s="44">
        <v>25</v>
      </c>
      <c r="J35" s="48">
        <v>65</v>
      </c>
      <c r="K35" s="62">
        <v>25</v>
      </c>
      <c r="L35" s="62">
        <v>13</v>
      </c>
      <c r="M35" s="63">
        <v>12</v>
      </c>
      <c r="N35" s="25">
        <v>7</v>
      </c>
      <c r="O35" s="65">
        <v>6</v>
      </c>
      <c r="P35" s="65">
        <v>6</v>
      </c>
      <c r="Q35" s="65">
        <v>6</v>
      </c>
      <c r="R35" s="59">
        <v>8</v>
      </c>
      <c r="S35" s="59">
        <v>1</v>
      </c>
      <c r="T35" s="59">
        <v>3</v>
      </c>
      <c r="U35" s="59">
        <v>4</v>
      </c>
    </row>
    <row r="36" spans="1:21" ht="14" x14ac:dyDescent="0.15">
      <c r="A36" s="20" t="s">
        <v>189</v>
      </c>
      <c r="B36" s="74" t="s">
        <v>105</v>
      </c>
      <c r="C36" s="74" t="s">
        <v>106</v>
      </c>
      <c r="D36" s="74" t="s">
        <v>107</v>
      </c>
      <c r="E36" s="74" t="s">
        <v>133</v>
      </c>
      <c r="F36" s="67">
        <v>94</v>
      </c>
      <c r="G36" s="68">
        <v>33</v>
      </c>
      <c r="H36" s="44">
        <v>33</v>
      </c>
      <c r="I36" s="44">
        <v>17</v>
      </c>
      <c r="J36" s="48">
        <v>106</v>
      </c>
      <c r="K36" s="63">
        <v>24</v>
      </c>
      <c r="L36" s="62">
        <v>12</v>
      </c>
      <c r="M36" s="63">
        <v>12</v>
      </c>
      <c r="N36" s="65">
        <v>6</v>
      </c>
      <c r="O36" s="65">
        <v>6</v>
      </c>
      <c r="P36" s="65">
        <v>6</v>
      </c>
      <c r="Q36" s="65">
        <v>6</v>
      </c>
      <c r="R36" s="60">
        <v>44</v>
      </c>
      <c r="S36" s="59">
        <v>11</v>
      </c>
      <c r="T36" s="59">
        <v>13</v>
      </c>
      <c r="U36" s="59">
        <v>20</v>
      </c>
    </row>
    <row r="37" spans="1:21" ht="14" x14ac:dyDescent="0.15">
      <c r="A37" s="20" t="s">
        <v>190</v>
      </c>
      <c r="B37" s="74" t="s">
        <v>105</v>
      </c>
      <c r="C37" s="74" t="s">
        <v>106</v>
      </c>
      <c r="D37" s="80" t="s">
        <v>107</v>
      </c>
      <c r="E37" s="74" t="s">
        <v>138</v>
      </c>
      <c r="F37" s="67">
        <v>157</v>
      </c>
      <c r="G37" s="68">
        <v>23</v>
      </c>
      <c r="H37" s="44">
        <v>21</v>
      </c>
      <c r="I37" s="44">
        <v>24</v>
      </c>
      <c r="J37" s="48">
        <v>84</v>
      </c>
      <c r="K37" s="63">
        <v>21</v>
      </c>
      <c r="L37" s="62">
        <v>11</v>
      </c>
      <c r="M37" s="63">
        <v>10</v>
      </c>
      <c r="N37" s="65">
        <v>6</v>
      </c>
      <c r="O37" s="65">
        <v>6</v>
      </c>
      <c r="P37" s="65">
        <v>5</v>
      </c>
      <c r="Q37" s="65">
        <v>4</v>
      </c>
      <c r="R37" s="59">
        <v>13</v>
      </c>
      <c r="S37" s="59">
        <v>5</v>
      </c>
      <c r="T37" s="59">
        <v>3</v>
      </c>
      <c r="U37" s="59">
        <v>5</v>
      </c>
    </row>
    <row r="38" spans="1:21" ht="14" x14ac:dyDescent="0.15">
      <c r="A38" s="20" t="s">
        <v>191</v>
      </c>
      <c r="B38" s="74" t="s">
        <v>136</v>
      </c>
      <c r="C38" s="74" t="s">
        <v>106</v>
      </c>
      <c r="D38" s="74" t="s">
        <v>107</v>
      </c>
      <c r="E38" s="74" t="s">
        <v>133</v>
      </c>
      <c r="F38" s="67">
        <v>73</v>
      </c>
      <c r="G38" s="68">
        <v>22</v>
      </c>
      <c r="H38" s="44">
        <v>19</v>
      </c>
      <c r="I38" s="44">
        <v>13</v>
      </c>
      <c r="J38" s="48">
        <v>108</v>
      </c>
      <c r="K38" s="63">
        <v>24</v>
      </c>
      <c r="L38" s="62">
        <v>12</v>
      </c>
      <c r="M38" s="63">
        <v>12</v>
      </c>
      <c r="N38" s="25">
        <v>7</v>
      </c>
      <c r="O38" s="65">
        <v>6</v>
      </c>
      <c r="P38" s="65">
        <v>5</v>
      </c>
      <c r="Q38" s="65">
        <v>6</v>
      </c>
      <c r="R38" s="59">
        <v>20</v>
      </c>
      <c r="S38" s="59">
        <v>3</v>
      </c>
      <c r="T38" s="59">
        <v>5</v>
      </c>
      <c r="U38" s="59">
        <v>12</v>
      </c>
    </row>
    <row r="39" spans="1:21" ht="14" x14ac:dyDescent="0.15">
      <c r="A39" s="20" t="s">
        <v>192</v>
      </c>
      <c r="B39" s="74" t="s">
        <v>105</v>
      </c>
      <c r="C39" s="74" t="s">
        <v>124</v>
      </c>
      <c r="D39" s="74" t="s">
        <v>107</v>
      </c>
      <c r="E39" s="74" t="s">
        <v>138</v>
      </c>
      <c r="F39" s="67">
        <v>59</v>
      </c>
      <c r="G39" s="68">
        <v>24</v>
      </c>
      <c r="H39" s="44">
        <v>16</v>
      </c>
      <c r="I39" s="44">
        <v>25</v>
      </c>
      <c r="J39" s="48">
        <v>95</v>
      </c>
      <c r="K39" s="62">
        <v>25</v>
      </c>
      <c r="L39" s="62">
        <v>13</v>
      </c>
      <c r="M39" s="63">
        <v>12</v>
      </c>
      <c r="N39" s="65">
        <v>6</v>
      </c>
      <c r="O39" s="25">
        <v>7</v>
      </c>
      <c r="P39" s="25">
        <v>7</v>
      </c>
      <c r="Q39" s="65">
        <v>5</v>
      </c>
      <c r="R39" s="59">
        <v>30</v>
      </c>
      <c r="S39" s="59">
        <v>8</v>
      </c>
      <c r="T39" s="59">
        <v>7</v>
      </c>
      <c r="U39" s="59">
        <v>15</v>
      </c>
    </row>
    <row r="40" spans="1:21" ht="14" x14ac:dyDescent="0.15">
      <c r="A40" s="20" t="s">
        <v>193</v>
      </c>
      <c r="B40" s="74" t="s">
        <v>136</v>
      </c>
      <c r="C40" s="74" t="s">
        <v>124</v>
      </c>
      <c r="D40" s="74" t="s">
        <v>125</v>
      </c>
      <c r="E40" s="74" t="s">
        <v>126</v>
      </c>
      <c r="F40" s="67">
        <v>83</v>
      </c>
      <c r="G40" s="68">
        <v>30</v>
      </c>
      <c r="H40" s="44">
        <v>21</v>
      </c>
      <c r="I40" s="44">
        <v>15</v>
      </c>
      <c r="J40" s="49">
        <v>125</v>
      </c>
      <c r="K40" s="63">
        <v>24</v>
      </c>
      <c r="L40" s="63">
        <v>10</v>
      </c>
      <c r="M40" s="64">
        <v>14</v>
      </c>
      <c r="N40" s="65">
        <v>4</v>
      </c>
      <c r="O40" s="66">
        <v>7</v>
      </c>
      <c r="P40" s="65">
        <v>6</v>
      </c>
      <c r="Q40" s="66">
        <v>7</v>
      </c>
      <c r="R40" s="60">
        <v>38</v>
      </c>
      <c r="S40" s="60">
        <v>8</v>
      </c>
      <c r="T40" s="61">
        <v>11</v>
      </c>
      <c r="U40" s="61">
        <v>19</v>
      </c>
    </row>
    <row r="41" spans="1:21" ht="14" x14ac:dyDescent="0.15">
      <c r="A41" s="20" t="s">
        <v>194</v>
      </c>
      <c r="B41" s="74" t="s">
        <v>136</v>
      </c>
      <c r="C41" s="74" t="s">
        <v>124</v>
      </c>
      <c r="D41" s="74" t="s">
        <v>107</v>
      </c>
      <c r="E41" s="80" t="s">
        <v>138</v>
      </c>
      <c r="F41" s="67">
        <v>55</v>
      </c>
      <c r="G41" s="68">
        <v>32</v>
      </c>
      <c r="H41" s="44">
        <v>16</v>
      </c>
      <c r="I41" s="44">
        <v>21</v>
      </c>
      <c r="J41" s="49">
        <v>113</v>
      </c>
      <c r="K41" s="64">
        <v>26</v>
      </c>
      <c r="L41" s="62">
        <v>14</v>
      </c>
      <c r="M41" s="63">
        <v>12</v>
      </c>
      <c r="N41" s="66">
        <v>8</v>
      </c>
      <c r="O41" s="65">
        <v>6</v>
      </c>
      <c r="P41" s="65">
        <v>6</v>
      </c>
      <c r="Q41" s="65">
        <v>6</v>
      </c>
      <c r="R41" s="60">
        <v>29</v>
      </c>
      <c r="S41" s="60">
        <v>7</v>
      </c>
      <c r="T41" s="60">
        <v>6</v>
      </c>
      <c r="U41" s="61">
        <v>16</v>
      </c>
    </row>
    <row r="42" spans="1:21" ht="14" x14ac:dyDescent="0.15">
      <c r="A42" s="20" t="s">
        <v>195</v>
      </c>
      <c r="B42" s="74" t="s">
        <v>136</v>
      </c>
      <c r="C42" s="74" t="s">
        <v>124</v>
      </c>
      <c r="D42" s="74" t="s">
        <v>107</v>
      </c>
      <c r="E42" s="74" t="s">
        <v>126</v>
      </c>
      <c r="F42" s="67">
        <v>63</v>
      </c>
      <c r="G42" s="68">
        <v>26</v>
      </c>
      <c r="H42" s="44">
        <v>19</v>
      </c>
      <c r="I42" s="44">
        <v>18</v>
      </c>
      <c r="J42" s="49">
        <v>123</v>
      </c>
      <c r="K42" s="63">
        <v>22</v>
      </c>
      <c r="L42" s="63">
        <v>10</v>
      </c>
      <c r="M42" s="63">
        <v>12</v>
      </c>
      <c r="N42" s="65">
        <v>5</v>
      </c>
      <c r="O42" s="65">
        <v>6</v>
      </c>
      <c r="P42" s="65">
        <v>5</v>
      </c>
      <c r="Q42" s="65">
        <v>6</v>
      </c>
      <c r="R42" s="61">
        <v>52</v>
      </c>
      <c r="S42" s="60">
        <v>9</v>
      </c>
      <c r="T42" s="61">
        <v>20</v>
      </c>
      <c r="U42" s="61">
        <v>23</v>
      </c>
    </row>
    <row r="43" spans="1:21" ht="14" x14ac:dyDescent="0.15">
      <c r="A43" s="20" t="s">
        <v>196</v>
      </c>
      <c r="B43" s="74" t="s">
        <v>136</v>
      </c>
      <c r="C43" s="74" t="s">
        <v>106</v>
      </c>
      <c r="D43" s="74" t="s">
        <v>132</v>
      </c>
      <c r="E43" s="74" t="s">
        <v>133</v>
      </c>
      <c r="F43" s="67">
        <v>100</v>
      </c>
      <c r="G43" s="68">
        <v>30</v>
      </c>
      <c r="H43" s="44">
        <v>18</v>
      </c>
      <c r="I43" s="44">
        <v>28</v>
      </c>
      <c r="J43" s="49">
        <v>105</v>
      </c>
      <c r="K43" s="63">
        <v>21</v>
      </c>
      <c r="L43" s="64">
        <v>8</v>
      </c>
      <c r="M43" s="64">
        <v>13</v>
      </c>
      <c r="N43" s="65">
        <v>6</v>
      </c>
      <c r="O43" s="66">
        <v>7</v>
      </c>
      <c r="P43" s="65">
        <v>2</v>
      </c>
      <c r="Q43" s="65">
        <v>6</v>
      </c>
      <c r="R43" s="60">
        <v>15</v>
      </c>
      <c r="S43" s="61">
        <v>2</v>
      </c>
      <c r="T43" s="60">
        <v>5</v>
      </c>
      <c r="U43" s="61">
        <v>8</v>
      </c>
    </row>
    <row r="44" spans="1:21" ht="14" x14ac:dyDescent="0.15">
      <c r="A44" s="20" t="s">
        <v>197</v>
      </c>
      <c r="B44" s="74" t="s">
        <v>136</v>
      </c>
      <c r="C44" s="74" t="s">
        <v>106</v>
      </c>
      <c r="D44" s="74" t="s">
        <v>137</v>
      </c>
      <c r="E44" s="74" t="s">
        <v>133</v>
      </c>
      <c r="F44" s="67">
        <v>57</v>
      </c>
      <c r="G44" s="68">
        <v>25</v>
      </c>
      <c r="H44" s="44">
        <v>17</v>
      </c>
      <c r="I44" s="44">
        <v>19</v>
      </c>
      <c r="J44" s="49">
        <v>97</v>
      </c>
      <c r="K44" s="64">
        <v>25</v>
      </c>
      <c r="L44" s="63">
        <v>13</v>
      </c>
      <c r="M44" s="63">
        <v>12</v>
      </c>
      <c r="N44" s="66">
        <v>8</v>
      </c>
      <c r="O44" s="66">
        <v>7</v>
      </c>
      <c r="P44" s="65">
        <v>5</v>
      </c>
      <c r="Q44" s="65">
        <v>5</v>
      </c>
      <c r="R44" s="60">
        <v>22</v>
      </c>
      <c r="S44" s="61">
        <v>4</v>
      </c>
      <c r="T44" s="60">
        <v>7</v>
      </c>
      <c r="U44" s="61">
        <v>11</v>
      </c>
    </row>
    <row r="45" spans="1:21" ht="14" x14ac:dyDescent="0.15">
      <c r="A45" s="20" t="s">
        <v>198</v>
      </c>
      <c r="B45" s="74" t="s">
        <v>136</v>
      </c>
      <c r="C45" s="74" t="s">
        <v>106</v>
      </c>
      <c r="D45" s="74" t="s">
        <v>137</v>
      </c>
      <c r="E45" s="74" t="s">
        <v>133</v>
      </c>
      <c r="F45" s="67">
        <v>54</v>
      </c>
      <c r="G45" s="68">
        <v>24</v>
      </c>
      <c r="H45" s="44">
        <v>18</v>
      </c>
      <c r="I45" s="44">
        <v>18</v>
      </c>
      <c r="J45" s="49">
        <v>109</v>
      </c>
      <c r="K45" s="63">
        <v>21</v>
      </c>
      <c r="L45" s="63">
        <v>10</v>
      </c>
      <c r="M45" s="63">
        <v>11</v>
      </c>
      <c r="N45" s="65">
        <v>5</v>
      </c>
      <c r="O45" s="65">
        <v>6</v>
      </c>
      <c r="P45" s="65">
        <v>5</v>
      </c>
      <c r="Q45" s="65">
        <v>5</v>
      </c>
      <c r="R45" s="60">
        <v>16</v>
      </c>
      <c r="S45" s="59">
        <v>3</v>
      </c>
      <c r="T45" s="60">
        <v>5</v>
      </c>
      <c r="U45" s="61">
        <v>8</v>
      </c>
    </row>
    <row r="46" spans="1:21" ht="14" x14ac:dyDescent="0.15">
      <c r="A46" s="20" t="s">
        <v>199</v>
      </c>
      <c r="B46" s="74" t="s">
        <v>136</v>
      </c>
      <c r="C46" s="74" t="s">
        <v>106</v>
      </c>
      <c r="D46" s="74" t="s">
        <v>132</v>
      </c>
      <c r="E46" s="74" t="s">
        <v>133</v>
      </c>
      <c r="F46" s="67">
        <v>133</v>
      </c>
      <c r="G46" s="68">
        <v>18</v>
      </c>
      <c r="H46" s="44">
        <v>16</v>
      </c>
      <c r="I46" s="44">
        <v>30</v>
      </c>
      <c r="J46" s="49">
        <v>74</v>
      </c>
      <c r="K46" s="63">
        <v>19</v>
      </c>
      <c r="L46" s="63">
        <v>9</v>
      </c>
      <c r="M46" s="63">
        <v>10</v>
      </c>
      <c r="N46" s="65">
        <v>3</v>
      </c>
      <c r="O46" s="65">
        <v>6</v>
      </c>
      <c r="P46" s="65">
        <v>6</v>
      </c>
      <c r="Q46" s="65">
        <v>4</v>
      </c>
      <c r="R46" s="60">
        <v>22</v>
      </c>
      <c r="S46" s="60">
        <v>9</v>
      </c>
      <c r="T46" s="60">
        <v>5</v>
      </c>
      <c r="U46" s="61">
        <v>8</v>
      </c>
    </row>
    <row r="47" spans="1:21" ht="14" x14ac:dyDescent="0.15">
      <c r="A47" s="20" t="s">
        <v>200</v>
      </c>
      <c r="B47" s="74" t="s">
        <v>136</v>
      </c>
      <c r="C47" s="74" t="s">
        <v>124</v>
      </c>
      <c r="D47" s="74" t="s">
        <v>107</v>
      </c>
      <c r="E47" s="74" t="s">
        <v>133</v>
      </c>
      <c r="F47" s="67">
        <v>105</v>
      </c>
      <c r="G47" s="68">
        <v>23</v>
      </c>
      <c r="H47" s="44">
        <v>31</v>
      </c>
      <c r="I47" s="44">
        <v>20</v>
      </c>
      <c r="J47" s="49">
        <v>90</v>
      </c>
      <c r="K47" s="63">
        <v>19</v>
      </c>
      <c r="L47" s="63">
        <v>10</v>
      </c>
      <c r="M47" s="63">
        <v>9</v>
      </c>
      <c r="N47" s="65">
        <v>5</v>
      </c>
      <c r="O47" s="65">
        <v>3</v>
      </c>
      <c r="P47" s="65">
        <v>5</v>
      </c>
      <c r="Q47" s="65">
        <v>6</v>
      </c>
      <c r="R47" s="60">
        <v>30</v>
      </c>
      <c r="S47" s="61">
        <v>5</v>
      </c>
      <c r="T47" s="60">
        <v>8</v>
      </c>
      <c r="U47" s="61">
        <v>17</v>
      </c>
    </row>
    <row r="48" spans="1:21" ht="14" x14ac:dyDescent="0.15">
      <c r="A48" s="20" t="s">
        <v>201</v>
      </c>
      <c r="B48" s="74" t="s">
        <v>136</v>
      </c>
      <c r="C48" s="74" t="s">
        <v>106</v>
      </c>
      <c r="D48" s="74" t="s">
        <v>107</v>
      </c>
      <c r="E48" s="74" t="s">
        <v>133</v>
      </c>
      <c r="F48" s="67">
        <v>88</v>
      </c>
      <c r="G48" s="68">
        <v>26</v>
      </c>
      <c r="H48" s="44">
        <v>25</v>
      </c>
      <c r="I48" s="44">
        <v>24</v>
      </c>
      <c r="J48" s="49">
        <v>104</v>
      </c>
      <c r="K48" s="63">
        <v>20</v>
      </c>
      <c r="L48" s="64">
        <v>8</v>
      </c>
      <c r="M48" s="63">
        <v>12</v>
      </c>
      <c r="N48" s="65">
        <v>3</v>
      </c>
      <c r="O48" s="65">
        <v>6</v>
      </c>
      <c r="P48" s="65">
        <v>5</v>
      </c>
      <c r="Q48" s="65">
        <v>6</v>
      </c>
      <c r="R48" s="60">
        <v>27</v>
      </c>
      <c r="S48" s="61">
        <v>5</v>
      </c>
      <c r="T48" s="60">
        <v>7</v>
      </c>
      <c r="U48" s="61">
        <v>15</v>
      </c>
    </row>
    <row r="49" spans="1:21" ht="14" x14ac:dyDescent="0.15">
      <c r="A49" s="20" t="s">
        <v>202</v>
      </c>
      <c r="B49" s="74" t="s">
        <v>136</v>
      </c>
      <c r="C49" s="74" t="s">
        <v>124</v>
      </c>
      <c r="D49" s="74" t="s">
        <v>125</v>
      </c>
      <c r="E49" s="74" t="s">
        <v>133</v>
      </c>
      <c r="F49" s="67">
        <v>115</v>
      </c>
      <c r="G49" s="68">
        <v>22</v>
      </c>
      <c r="H49" s="44">
        <v>19</v>
      </c>
      <c r="I49" s="44">
        <v>23</v>
      </c>
      <c r="J49" s="49">
        <v>99</v>
      </c>
      <c r="K49" s="63">
        <v>24</v>
      </c>
      <c r="L49" s="63">
        <v>11</v>
      </c>
      <c r="M49" s="64">
        <v>13</v>
      </c>
      <c r="N49" s="65">
        <v>5</v>
      </c>
      <c r="O49" s="66">
        <v>7</v>
      </c>
      <c r="P49" s="65">
        <v>6</v>
      </c>
      <c r="Q49" s="65">
        <v>6</v>
      </c>
      <c r="R49" s="60">
        <v>17</v>
      </c>
      <c r="S49" s="59">
        <v>3</v>
      </c>
      <c r="T49" s="60">
        <v>5</v>
      </c>
      <c r="U49" s="61">
        <v>9</v>
      </c>
    </row>
    <row r="50" spans="1:21" ht="14" x14ac:dyDescent="0.15">
      <c r="A50" s="20" t="s">
        <v>203</v>
      </c>
      <c r="B50" s="74" t="s">
        <v>136</v>
      </c>
      <c r="C50" s="74" t="s">
        <v>124</v>
      </c>
      <c r="D50" s="74" t="s">
        <v>107</v>
      </c>
      <c r="E50" s="74" t="s">
        <v>133</v>
      </c>
      <c r="F50" s="67">
        <v>39</v>
      </c>
      <c r="G50" s="68">
        <v>33</v>
      </c>
      <c r="H50" s="44">
        <v>28</v>
      </c>
      <c r="I50" s="44">
        <v>21</v>
      </c>
      <c r="J50" s="49">
        <v>108</v>
      </c>
      <c r="K50" s="63">
        <v>17</v>
      </c>
      <c r="L50" s="63">
        <v>13</v>
      </c>
      <c r="M50" s="62">
        <v>4</v>
      </c>
      <c r="N50" s="66">
        <v>8</v>
      </c>
      <c r="O50" s="65">
        <v>2</v>
      </c>
      <c r="P50" s="65">
        <v>5</v>
      </c>
      <c r="Q50" s="65">
        <v>2</v>
      </c>
      <c r="R50" s="61">
        <v>53</v>
      </c>
      <c r="S50" s="60">
        <v>9</v>
      </c>
      <c r="T50" s="61">
        <v>18</v>
      </c>
      <c r="U50" s="61">
        <v>26</v>
      </c>
    </row>
    <row r="51" spans="1:21" ht="14" x14ac:dyDescent="0.15">
      <c r="A51" s="20" t="s">
        <v>204</v>
      </c>
      <c r="B51" s="74" t="s">
        <v>136</v>
      </c>
      <c r="C51" s="74" t="s">
        <v>106</v>
      </c>
      <c r="D51" s="74" t="s">
        <v>107</v>
      </c>
      <c r="E51" s="74" t="s">
        <v>133</v>
      </c>
      <c r="F51" s="67">
        <v>73</v>
      </c>
      <c r="G51" s="68">
        <v>22</v>
      </c>
      <c r="H51" s="44">
        <v>19</v>
      </c>
      <c r="I51" s="44">
        <v>13</v>
      </c>
      <c r="J51" s="49">
        <v>108</v>
      </c>
      <c r="K51" s="63">
        <v>24</v>
      </c>
      <c r="L51" s="63">
        <v>12</v>
      </c>
      <c r="M51" s="63">
        <v>12</v>
      </c>
      <c r="N51" s="66">
        <v>7</v>
      </c>
      <c r="O51" s="65">
        <v>6</v>
      </c>
      <c r="P51" s="65">
        <v>5</v>
      </c>
      <c r="Q51" s="65">
        <v>6</v>
      </c>
      <c r="R51" s="60">
        <v>20</v>
      </c>
      <c r="S51" s="61">
        <v>3</v>
      </c>
      <c r="T51" s="60">
        <v>5</v>
      </c>
      <c r="U51" s="61">
        <v>12</v>
      </c>
    </row>
    <row r="52" spans="1:21" ht="14" x14ac:dyDescent="0.15">
      <c r="A52" s="20" t="s">
        <v>205</v>
      </c>
      <c r="B52" s="74" t="s">
        <v>136</v>
      </c>
      <c r="C52" s="74" t="s">
        <v>106</v>
      </c>
      <c r="D52" s="74" t="s">
        <v>132</v>
      </c>
      <c r="E52" s="74" t="s">
        <v>133</v>
      </c>
      <c r="F52" s="67">
        <v>133</v>
      </c>
      <c r="G52" s="68">
        <v>18</v>
      </c>
      <c r="H52" s="44">
        <v>16</v>
      </c>
      <c r="I52" s="44">
        <v>30</v>
      </c>
      <c r="J52" s="49">
        <v>74</v>
      </c>
      <c r="K52" s="63">
        <v>19</v>
      </c>
      <c r="L52" s="63">
        <v>9</v>
      </c>
      <c r="M52" s="63">
        <v>10</v>
      </c>
      <c r="N52" s="66">
        <v>3</v>
      </c>
      <c r="O52" s="65">
        <v>6</v>
      </c>
      <c r="P52" s="65">
        <v>6</v>
      </c>
      <c r="Q52" s="65">
        <v>4</v>
      </c>
      <c r="R52" s="60">
        <v>22</v>
      </c>
      <c r="S52" s="60">
        <v>9</v>
      </c>
      <c r="T52" s="60">
        <v>5</v>
      </c>
      <c r="U52" s="61">
        <v>8</v>
      </c>
    </row>
    <row r="54" spans="1:21" x14ac:dyDescent="0.15">
      <c r="B54" s="70"/>
      <c r="C54" s="71"/>
      <c r="D54" s="69"/>
      <c r="E54" s="72"/>
    </row>
    <row r="55" spans="1:21" x14ac:dyDescent="0.15">
      <c r="B55" s="70"/>
      <c r="C55" s="72"/>
      <c r="D55" s="70"/>
      <c r="E55" s="71"/>
    </row>
    <row r="56" spans="1:21" x14ac:dyDescent="0.15">
      <c r="D56" s="69"/>
      <c r="E56" s="72"/>
    </row>
    <row r="57" spans="1:21" x14ac:dyDescent="0.15">
      <c r="D57" s="69"/>
      <c r="E57" s="72"/>
    </row>
  </sheetData>
  <mergeCells count="4">
    <mergeCell ref="B1:E1"/>
    <mergeCell ref="G1:I1"/>
    <mergeCell ref="K1:Q1"/>
    <mergeCell ref="R1:U1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2F8F-FE26-C44D-A290-7DF54CE0EBE4}">
  <dimension ref="A1:U52"/>
  <sheetViews>
    <sheetView tabSelected="1" zoomScale="80" zoomScaleNormal="80" workbookViewId="0">
      <selection activeCell="D60" sqref="D60"/>
    </sheetView>
  </sheetViews>
  <sheetFormatPr baseColWidth="10" defaultRowHeight="13" x14ac:dyDescent="0.15"/>
  <cols>
    <col min="1" max="1" width="5.1640625" customWidth="1"/>
    <col min="2" max="2" width="9" customWidth="1"/>
    <col min="3" max="3" width="19" customWidth="1"/>
    <col min="4" max="4" width="52.83203125" customWidth="1"/>
    <col min="5" max="6" width="15.83203125" customWidth="1"/>
    <col min="7" max="7" width="11.83203125" customWidth="1"/>
    <col min="9" max="9" width="11.83203125" customWidth="1"/>
    <col min="10" max="10" width="23.83203125" customWidth="1"/>
    <col min="18" max="18" width="22.1640625" customWidth="1"/>
    <col min="19" max="19" width="15.5" customWidth="1"/>
    <col min="20" max="20" width="15" customWidth="1"/>
    <col min="21" max="21" width="16.1640625" customWidth="1"/>
  </cols>
  <sheetData>
    <row r="1" spans="1:21" ht="60" customHeight="1" x14ac:dyDescent="0.15">
      <c r="A1" s="13" t="s">
        <v>139</v>
      </c>
      <c r="B1" s="108" t="s">
        <v>206</v>
      </c>
      <c r="C1" s="109"/>
      <c r="D1" s="109"/>
      <c r="E1" s="110"/>
      <c r="F1" s="24" t="s">
        <v>140</v>
      </c>
      <c r="G1" s="111" t="s">
        <v>141</v>
      </c>
      <c r="H1" s="111"/>
      <c r="I1" s="111"/>
      <c r="J1" s="17" t="s">
        <v>142</v>
      </c>
      <c r="K1" s="112" t="s">
        <v>143</v>
      </c>
      <c r="L1" s="112"/>
      <c r="M1" s="112"/>
      <c r="N1" s="112"/>
      <c r="O1" s="112"/>
      <c r="P1" s="112"/>
      <c r="Q1" s="112"/>
      <c r="R1" s="113" t="s">
        <v>144</v>
      </c>
      <c r="S1" s="113"/>
      <c r="T1" s="113"/>
      <c r="U1" s="113"/>
    </row>
    <row r="2" spans="1:21" ht="85" x14ac:dyDescent="0.15">
      <c r="A2" s="20"/>
      <c r="B2" s="21" t="s">
        <v>1</v>
      </c>
      <c r="C2" s="21" t="s">
        <v>2</v>
      </c>
      <c r="D2" s="21" t="s">
        <v>3</v>
      </c>
      <c r="E2" s="21" t="s">
        <v>207</v>
      </c>
      <c r="F2" s="16" t="s">
        <v>208</v>
      </c>
      <c r="G2" s="23" t="s">
        <v>146</v>
      </c>
      <c r="H2" s="22" t="s">
        <v>147</v>
      </c>
      <c r="I2" s="22" t="s">
        <v>148</v>
      </c>
      <c r="J2" s="17" t="s">
        <v>149</v>
      </c>
      <c r="K2" s="18" t="s">
        <v>150</v>
      </c>
      <c r="L2" s="14" t="s">
        <v>151</v>
      </c>
      <c r="M2" s="14" t="s">
        <v>152</v>
      </c>
      <c r="N2" s="50" t="s">
        <v>315</v>
      </c>
      <c r="O2" s="50" t="s">
        <v>316</v>
      </c>
      <c r="P2" s="50" t="s">
        <v>317</v>
      </c>
      <c r="Q2" s="50" t="s">
        <v>318</v>
      </c>
      <c r="R2" s="15" t="s">
        <v>153</v>
      </c>
      <c r="S2" s="19" t="s">
        <v>154</v>
      </c>
      <c r="T2" s="19" t="s">
        <v>155</v>
      </c>
      <c r="U2" s="19" t="s">
        <v>156</v>
      </c>
    </row>
    <row r="3" spans="1:21" ht="14" x14ac:dyDescent="0.15">
      <c r="A3" s="20" t="s">
        <v>145</v>
      </c>
      <c r="B3" s="74" t="s">
        <v>105</v>
      </c>
      <c r="C3" s="74" t="s">
        <v>106</v>
      </c>
      <c r="D3" s="74" t="s">
        <v>107</v>
      </c>
      <c r="E3" s="74" t="s">
        <v>108</v>
      </c>
      <c r="F3" s="27" t="s">
        <v>209</v>
      </c>
      <c r="G3" s="44" t="s">
        <v>302</v>
      </c>
      <c r="H3" s="44" t="s">
        <v>210</v>
      </c>
      <c r="I3" s="44" t="s">
        <v>301</v>
      </c>
      <c r="J3" s="48" t="s">
        <v>302</v>
      </c>
      <c r="K3" s="62" t="s">
        <v>302</v>
      </c>
      <c r="L3" s="62" t="s">
        <v>302</v>
      </c>
      <c r="M3" s="62" t="s">
        <v>302</v>
      </c>
      <c r="N3" s="25" t="s">
        <v>302</v>
      </c>
      <c r="O3" s="25" t="s">
        <v>302</v>
      </c>
      <c r="P3" s="65" t="s">
        <v>210</v>
      </c>
      <c r="Q3" s="66" t="s">
        <v>302</v>
      </c>
      <c r="R3" s="59" t="s">
        <v>302</v>
      </c>
      <c r="S3" s="59" t="s">
        <v>302</v>
      </c>
      <c r="T3" s="59" t="s">
        <v>302</v>
      </c>
      <c r="U3" s="59" t="s">
        <v>302</v>
      </c>
    </row>
    <row r="4" spans="1:21" ht="14" x14ac:dyDescent="0.15">
      <c r="A4" s="20" t="s">
        <v>157</v>
      </c>
      <c r="B4" s="74" t="s">
        <v>105</v>
      </c>
      <c r="C4" s="74" t="s">
        <v>124</v>
      </c>
      <c r="D4" s="74" t="s">
        <v>125</v>
      </c>
      <c r="E4" s="74" t="s">
        <v>126</v>
      </c>
      <c r="F4" s="27" t="s">
        <v>210</v>
      </c>
      <c r="G4" s="44" t="s">
        <v>210</v>
      </c>
      <c r="H4" s="44" t="s">
        <v>210</v>
      </c>
      <c r="I4" s="44" t="s">
        <v>209</v>
      </c>
      <c r="J4" s="48" t="s">
        <v>302</v>
      </c>
      <c r="K4" s="63" t="s">
        <v>210</v>
      </c>
      <c r="L4" s="62" t="s">
        <v>210</v>
      </c>
      <c r="M4" s="62" t="s">
        <v>210</v>
      </c>
      <c r="N4" s="65" t="s">
        <v>210</v>
      </c>
      <c r="O4" s="25" t="s">
        <v>210</v>
      </c>
      <c r="P4" s="65" t="s">
        <v>210</v>
      </c>
      <c r="Q4" s="65" t="s">
        <v>210</v>
      </c>
      <c r="R4" s="59" t="s">
        <v>320</v>
      </c>
      <c r="S4" s="59" t="s">
        <v>210</v>
      </c>
      <c r="T4" s="59" t="s">
        <v>209</v>
      </c>
      <c r="U4" s="59" t="s">
        <v>302</v>
      </c>
    </row>
    <row r="5" spans="1:21" ht="14" x14ac:dyDescent="0.15">
      <c r="A5" s="20" t="s">
        <v>158</v>
      </c>
      <c r="B5" s="74" t="s">
        <v>105</v>
      </c>
      <c r="C5" s="74" t="s">
        <v>124</v>
      </c>
      <c r="D5" s="74" t="s">
        <v>132</v>
      </c>
      <c r="E5" s="74" t="s">
        <v>133</v>
      </c>
      <c r="F5" s="27" t="s">
        <v>210</v>
      </c>
      <c r="G5" s="44" t="s">
        <v>209</v>
      </c>
      <c r="H5" s="44" t="s">
        <v>302</v>
      </c>
      <c r="I5" s="44" t="s">
        <v>210</v>
      </c>
      <c r="J5" s="48" t="s">
        <v>210</v>
      </c>
      <c r="K5" s="62" t="s">
        <v>302</v>
      </c>
      <c r="L5" s="62" t="s">
        <v>302</v>
      </c>
      <c r="M5" s="62" t="s">
        <v>302</v>
      </c>
      <c r="N5" s="25" t="s">
        <v>302</v>
      </c>
      <c r="O5" s="25" t="s">
        <v>302</v>
      </c>
      <c r="P5" s="65" t="s">
        <v>210</v>
      </c>
      <c r="Q5" s="65" t="s">
        <v>210</v>
      </c>
      <c r="R5" s="59" t="s">
        <v>320</v>
      </c>
      <c r="S5" s="59" t="s">
        <v>210</v>
      </c>
      <c r="T5" s="59" t="s">
        <v>210</v>
      </c>
      <c r="U5" s="59" t="s">
        <v>210</v>
      </c>
    </row>
    <row r="6" spans="1:21" ht="14" x14ac:dyDescent="0.15">
      <c r="A6" s="20" t="s">
        <v>159</v>
      </c>
      <c r="B6" s="74" t="s">
        <v>105</v>
      </c>
      <c r="C6" s="74" t="s">
        <v>124</v>
      </c>
      <c r="D6" s="74" t="s">
        <v>107</v>
      </c>
      <c r="E6" s="74" t="s">
        <v>133</v>
      </c>
      <c r="F6" s="27" t="s">
        <v>209</v>
      </c>
      <c r="G6" s="44" t="s">
        <v>210</v>
      </c>
      <c r="H6" s="44" t="s">
        <v>209</v>
      </c>
      <c r="I6" s="44" t="s">
        <v>209</v>
      </c>
      <c r="J6" s="48" t="s">
        <v>210</v>
      </c>
      <c r="K6" s="63" t="s">
        <v>210</v>
      </c>
      <c r="L6" s="62" t="s">
        <v>302</v>
      </c>
      <c r="M6" s="62" t="s">
        <v>210</v>
      </c>
      <c r="N6" s="25" t="s">
        <v>302</v>
      </c>
      <c r="O6" s="25" t="s">
        <v>210</v>
      </c>
      <c r="P6" s="65" t="s">
        <v>210</v>
      </c>
      <c r="Q6" s="65" t="s">
        <v>210</v>
      </c>
      <c r="R6" s="59" t="s">
        <v>210</v>
      </c>
      <c r="S6" s="59" t="s">
        <v>210</v>
      </c>
      <c r="T6" s="59" t="s">
        <v>210</v>
      </c>
      <c r="U6" s="59" t="s">
        <v>210</v>
      </c>
    </row>
    <row r="7" spans="1:21" ht="14" x14ac:dyDescent="0.15">
      <c r="A7" s="20" t="s">
        <v>160</v>
      </c>
      <c r="B7" s="74" t="s">
        <v>105</v>
      </c>
      <c r="C7" s="74" t="s">
        <v>106</v>
      </c>
      <c r="D7" s="74" t="s">
        <v>132</v>
      </c>
      <c r="E7" s="74" t="s">
        <v>126</v>
      </c>
      <c r="F7" s="27" t="s">
        <v>209</v>
      </c>
      <c r="G7" s="44" t="s">
        <v>210</v>
      </c>
      <c r="H7" s="44" t="s">
        <v>210</v>
      </c>
      <c r="I7" s="44" t="s">
        <v>209</v>
      </c>
      <c r="J7" s="48" t="s">
        <v>302</v>
      </c>
      <c r="K7" s="63" t="s">
        <v>210</v>
      </c>
      <c r="L7" s="62" t="s">
        <v>210</v>
      </c>
      <c r="M7" s="62" t="s">
        <v>210</v>
      </c>
      <c r="N7" s="65" t="s">
        <v>210</v>
      </c>
      <c r="O7" s="25" t="s">
        <v>210</v>
      </c>
      <c r="P7" s="65" t="s">
        <v>210</v>
      </c>
      <c r="Q7" s="65" t="s">
        <v>210</v>
      </c>
      <c r="R7" s="59" t="s">
        <v>320</v>
      </c>
      <c r="S7" s="59" t="s">
        <v>210</v>
      </c>
      <c r="T7" s="59" t="s">
        <v>210</v>
      </c>
      <c r="U7" s="59" t="s">
        <v>210</v>
      </c>
    </row>
    <row r="8" spans="1:21" ht="14" x14ac:dyDescent="0.15">
      <c r="A8" s="20" t="s">
        <v>161</v>
      </c>
      <c r="B8" s="74" t="s">
        <v>136</v>
      </c>
      <c r="C8" s="74" t="s">
        <v>124</v>
      </c>
      <c r="D8" s="74" t="s">
        <v>125</v>
      </c>
      <c r="E8" s="74" t="s">
        <v>126</v>
      </c>
      <c r="F8" s="27" t="s">
        <v>209</v>
      </c>
      <c r="G8" s="44" t="s">
        <v>210</v>
      </c>
      <c r="H8" s="44" t="s">
        <v>210</v>
      </c>
      <c r="I8" s="44" t="s">
        <v>301</v>
      </c>
      <c r="J8" s="48" t="s">
        <v>302</v>
      </c>
      <c r="K8" s="63" t="s">
        <v>210</v>
      </c>
      <c r="L8" s="62" t="s">
        <v>210</v>
      </c>
      <c r="M8" s="62" t="s">
        <v>302</v>
      </c>
      <c r="N8" s="65" t="s">
        <v>210</v>
      </c>
      <c r="O8" s="25" t="s">
        <v>302</v>
      </c>
      <c r="P8" s="65" t="s">
        <v>210</v>
      </c>
      <c r="Q8" s="65" t="s">
        <v>302</v>
      </c>
      <c r="R8" s="59" t="s">
        <v>320</v>
      </c>
      <c r="S8" s="59" t="s">
        <v>210</v>
      </c>
      <c r="T8" s="59" t="s">
        <v>210</v>
      </c>
      <c r="U8" s="59" t="s">
        <v>210</v>
      </c>
    </row>
    <row r="9" spans="1:21" ht="14" x14ac:dyDescent="0.15">
      <c r="A9" s="20" t="s">
        <v>162</v>
      </c>
      <c r="B9" s="74" t="s">
        <v>105</v>
      </c>
      <c r="C9" s="74" t="s">
        <v>106</v>
      </c>
      <c r="D9" s="74" t="s">
        <v>107</v>
      </c>
      <c r="E9" s="74" t="s">
        <v>133</v>
      </c>
      <c r="F9" s="27" t="s">
        <v>210</v>
      </c>
      <c r="G9" s="44" t="s">
        <v>210</v>
      </c>
      <c r="H9" s="44" t="s">
        <v>210</v>
      </c>
      <c r="I9" s="44" t="s">
        <v>209</v>
      </c>
      <c r="J9" s="48" t="s">
        <v>302</v>
      </c>
      <c r="K9" s="63" t="s">
        <v>210</v>
      </c>
      <c r="L9" s="62" t="s">
        <v>210</v>
      </c>
      <c r="M9" s="62" t="s">
        <v>210</v>
      </c>
      <c r="N9" s="65" t="s">
        <v>210</v>
      </c>
      <c r="O9" s="25" t="s">
        <v>210</v>
      </c>
      <c r="P9" s="65" t="s">
        <v>210</v>
      </c>
      <c r="Q9" s="65" t="s">
        <v>210</v>
      </c>
      <c r="R9" s="59" t="s">
        <v>210</v>
      </c>
      <c r="S9" s="59" t="s">
        <v>209</v>
      </c>
      <c r="T9" s="59" t="s">
        <v>209</v>
      </c>
      <c r="U9" s="59" t="s">
        <v>209</v>
      </c>
    </row>
    <row r="10" spans="1:21" ht="14" x14ac:dyDescent="0.15">
      <c r="A10" s="20" t="s">
        <v>163</v>
      </c>
      <c r="B10" s="74" t="s">
        <v>105</v>
      </c>
      <c r="C10" s="74" t="s">
        <v>124</v>
      </c>
      <c r="D10" s="74" t="s">
        <v>125</v>
      </c>
      <c r="E10" s="74" t="s">
        <v>133</v>
      </c>
      <c r="F10" s="27" t="s">
        <v>210</v>
      </c>
      <c r="G10" s="44" t="s">
        <v>210</v>
      </c>
      <c r="H10" s="44" t="s">
        <v>210</v>
      </c>
      <c r="I10" s="44" t="s">
        <v>209</v>
      </c>
      <c r="J10" s="48" t="s">
        <v>210</v>
      </c>
      <c r="K10" s="62" t="s">
        <v>210</v>
      </c>
      <c r="L10" s="62" t="s">
        <v>210</v>
      </c>
      <c r="M10" s="62" t="s">
        <v>210</v>
      </c>
      <c r="N10" s="65" t="s">
        <v>210</v>
      </c>
      <c r="O10" s="25" t="s">
        <v>210</v>
      </c>
      <c r="P10" s="65" t="s">
        <v>210</v>
      </c>
      <c r="Q10" s="65" t="s">
        <v>209</v>
      </c>
      <c r="R10" s="59" t="s">
        <v>321</v>
      </c>
      <c r="S10" s="59" t="s">
        <v>209</v>
      </c>
      <c r="T10" s="59" t="s">
        <v>209</v>
      </c>
      <c r="U10" s="59" t="s">
        <v>210</v>
      </c>
    </row>
    <row r="11" spans="1:21" ht="14" x14ac:dyDescent="0.15">
      <c r="A11" s="20" t="s">
        <v>164</v>
      </c>
      <c r="B11" s="74" t="s">
        <v>105</v>
      </c>
      <c r="C11" s="74" t="s">
        <v>106</v>
      </c>
      <c r="D11" s="74" t="s">
        <v>107</v>
      </c>
      <c r="E11" s="74" t="s">
        <v>126</v>
      </c>
      <c r="F11" s="27" t="s">
        <v>209</v>
      </c>
      <c r="G11" s="44" t="s">
        <v>209</v>
      </c>
      <c r="H11" s="44" t="s">
        <v>209</v>
      </c>
      <c r="I11" s="44" t="s">
        <v>209</v>
      </c>
      <c r="J11" s="48" t="s">
        <v>210</v>
      </c>
      <c r="K11" s="63" t="s">
        <v>210</v>
      </c>
      <c r="L11" s="62" t="s">
        <v>210</v>
      </c>
      <c r="M11" s="62" t="s">
        <v>210</v>
      </c>
      <c r="N11" s="65" t="s">
        <v>210</v>
      </c>
      <c r="O11" s="25" t="s">
        <v>210</v>
      </c>
      <c r="P11" s="65" t="s">
        <v>210</v>
      </c>
      <c r="Q11" s="65" t="s">
        <v>210</v>
      </c>
      <c r="R11" s="59" t="s">
        <v>321</v>
      </c>
      <c r="S11" s="59" t="s">
        <v>209</v>
      </c>
      <c r="T11" s="59" t="s">
        <v>209</v>
      </c>
      <c r="U11" s="59" t="s">
        <v>210</v>
      </c>
    </row>
    <row r="12" spans="1:21" ht="14" x14ac:dyDescent="0.15">
      <c r="A12" s="20" t="s">
        <v>165</v>
      </c>
      <c r="B12" s="74" t="s">
        <v>136</v>
      </c>
      <c r="C12" s="74" t="s">
        <v>124</v>
      </c>
      <c r="D12" s="74" t="s">
        <v>107</v>
      </c>
      <c r="E12" s="80" t="s">
        <v>138</v>
      </c>
      <c r="F12" s="27" t="s">
        <v>209</v>
      </c>
      <c r="G12" s="44" t="s">
        <v>302</v>
      </c>
      <c r="H12" s="44" t="s">
        <v>209</v>
      </c>
      <c r="I12" s="44" t="s">
        <v>209</v>
      </c>
      <c r="J12" s="48" t="s">
        <v>302</v>
      </c>
      <c r="K12" s="62" t="s">
        <v>302</v>
      </c>
      <c r="L12" s="62" t="s">
        <v>302</v>
      </c>
      <c r="M12" s="62" t="s">
        <v>210</v>
      </c>
      <c r="N12" s="25" t="s">
        <v>302</v>
      </c>
      <c r="O12" s="25" t="s">
        <v>210</v>
      </c>
      <c r="P12" s="65" t="s">
        <v>210</v>
      </c>
      <c r="Q12" s="65" t="s">
        <v>210</v>
      </c>
      <c r="R12" s="59" t="s">
        <v>210</v>
      </c>
      <c r="S12" s="59" t="s">
        <v>210</v>
      </c>
      <c r="T12" s="59" t="s">
        <v>209</v>
      </c>
      <c r="U12" s="59" t="s">
        <v>210</v>
      </c>
    </row>
    <row r="13" spans="1:21" ht="14" x14ac:dyDescent="0.15">
      <c r="A13" s="20" t="s">
        <v>166</v>
      </c>
      <c r="B13" s="74" t="s">
        <v>105</v>
      </c>
      <c r="C13" s="74" t="s">
        <v>124</v>
      </c>
      <c r="D13" s="74" t="s">
        <v>125</v>
      </c>
      <c r="E13" s="74" t="s">
        <v>133</v>
      </c>
      <c r="F13" s="27" t="s">
        <v>209</v>
      </c>
      <c r="G13" s="44" t="s">
        <v>209</v>
      </c>
      <c r="H13" s="44" t="s">
        <v>210</v>
      </c>
      <c r="I13" s="44" t="s">
        <v>209</v>
      </c>
      <c r="J13" s="48" t="s">
        <v>210</v>
      </c>
      <c r="K13" s="63" t="s">
        <v>210</v>
      </c>
      <c r="L13" s="62" t="s">
        <v>210</v>
      </c>
      <c r="M13" s="62" t="s">
        <v>210</v>
      </c>
      <c r="N13" s="65" t="s">
        <v>210</v>
      </c>
      <c r="O13" s="25" t="s">
        <v>210</v>
      </c>
      <c r="P13" s="65" t="s">
        <v>210</v>
      </c>
      <c r="Q13" s="65" t="s">
        <v>210</v>
      </c>
      <c r="R13" s="60" t="s">
        <v>320</v>
      </c>
      <c r="S13" s="59" t="s">
        <v>210</v>
      </c>
      <c r="T13" s="59" t="s">
        <v>210</v>
      </c>
      <c r="U13" s="59" t="s">
        <v>210</v>
      </c>
    </row>
    <row r="14" spans="1:21" ht="14" x14ac:dyDescent="0.15">
      <c r="A14" s="20" t="s">
        <v>167</v>
      </c>
      <c r="B14" s="74" t="s">
        <v>105</v>
      </c>
      <c r="C14" s="74" t="s">
        <v>124</v>
      </c>
      <c r="D14" s="74" t="s">
        <v>125</v>
      </c>
      <c r="E14" s="74" t="s">
        <v>133</v>
      </c>
      <c r="F14" s="27" t="s">
        <v>209</v>
      </c>
      <c r="G14" s="44" t="s">
        <v>210</v>
      </c>
      <c r="H14" s="44" t="s">
        <v>210</v>
      </c>
      <c r="I14" s="44" t="s">
        <v>209</v>
      </c>
      <c r="J14" s="48" t="s">
        <v>302</v>
      </c>
      <c r="K14" s="63" t="s">
        <v>210</v>
      </c>
      <c r="L14" s="62" t="s">
        <v>302</v>
      </c>
      <c r="M14" s="62" t="s">
        <v>210</v>
      </c>
      <c r="N14" s="25" t="s">
        <v>302</v>
      </c>
      <c r="O14" s="25" t="s">
        <v>209</v>
      </c>
      <c r="P14" s="25" t="s">
        <v>302</v>
      </c>
      <c r="Q14" s="65" t="s">
        <v>210</v>
      </c>
      <c r="R14" s="60" t="s">
        <v>320</v>
      </c>
      <c r="S14" s="59" t="s">
        <v>302</v>
      </c>
      <c r="T14" s="59" t="s">
        <v>210</v>
      </c>
      <c r="U14" s="59" t="s">
        <v>210</v>
      </c>
    </row>
    <row r="15" spans="1:21" ht="14" x14ac:dyDescent="0.15">
      <c r="A15" s="20" t="s">
        <v>168</v>
      </c>
      <c r="B15" s="74" t="s">
        <v>105</v>
      </c>
      <c r="C15" s="74" t="s">
        <v>106</v>
      </c>
      <c r="D15" s="74" t="s">
        <v>107</v>
      </c>
      <c r="E15" s="74" t="s">
        <v>133</v>
      </c>
      <c r="F15" s="27" t="s">
        <v>209</v>
      </c>
      <c r="G15" s="44" t="s">
        <v>210</v>
      </c>
      <c r="H15" s="44" t="s">
        <v>210</v>
      </c>
      <c r="I15" s="44" t="s">
        <v>301</v>
      </c>
      <c r="J15" s="48" t="s">
        <v>302</v>
      </c>
      <c r="K15" s="62" t="s">
        <v>302</v>
      </c>
      <c r="L15" s="62" t="s">
        <v>302</v>
      </c>
      <c r="M15" s="62" t="s">
        <v>302</v>
      </c>
      <c r="N15" s="65" t="s">
        <v>210</v>
      </c>
      <c r="O15" s="25" t="s">
        <v>302</v>
      </c>
      <c r="P15" s="25" t="s">
        <v>302</v>
      </c>
      <c r="Q15" s="66" t="s">
        <v>302</v>
      </c>
      <c r="R15" s="59" t="s">
        <v>302</v>
      </c>
      <c r="S15" s="59" t="s">
        <v>302</v>
      </c>
      <c r="T15" s="59" t="s">
        <v>302</v>
      </c>
      <c r="U15" s="59" t="s">
        <v>210</v>
      </c>
    </row>
    <row r="16" spans="1:21" ht="14" x14ac:dyDescent="0.15">
      <c r="A16" s="20" t="s">
        <v>169</v>
      </c>
      <c r="B16" s="74" t="s">
        <v>136</v>
      </c>
      <c r="C16" s="74" t="s">
        <v>124</v>
      </c>
      <c r="D16" s="74" t="s">
        <v>107</v>
      </c>
      <c r="E16" s="74" t="s">
        <v>126</v>
      </c>
      <c r="F16" s="27" t="s">
        <v>209</v>
      </c>
      <c r="G16" s="44" t="s">
        <v>210</v>
      </c>
      <c r="H16" s="44" t="s">
        <v>210</v>
      </c>
      <c r="I16" s="44" t="s">
        <v>209</v>
      </c>
      <c r="J16" s="48" t="s">
        <v>302</v>
      </c>
      <c r="K16" s="63" t="s">
        <v>210</v>
      </c>
      <c r="L16" s="62" t="s">
        <v>210</v>
      </c>
      <c r="M16" s="62" t="s">
        <v>210</v>
      </c>
      <c r="N16" s="65" t="s">
        <v>210</v>
      </c>
      <c r="O16" s="25" t="s">
        <v>210</v>
      </c>
      <c r="P16" s="65" t="s">
        <v>210</v>
      </c>
      <c r="Q16" s="65" t="s">
        <v>210</v>
      </c>
      <c r="R16" s="59" t="s">
        <v>302</v>
      </c>
      <c r="S16" s="59" t="s">
        <v>210</v>
      </c>
      <c r="T16" s="59" t="s">
        <v>302</v>
      </c>
      <c r="U16" s="59" t="s">
        <v>302</v>
      </c>
    </row>
    <row r="17" spans="1:21" ht="14" x14ac:dyDescent="0.15">
      <c r="A17" s="20" t="s">
        <v>170</v>
      </c>
      <c r="B17" s="74" t="s">
        <v>105</v>
      </c>
      <c r="C17" s="74" t="s">
        <v>124</v>
      </c>
      <c r="D17" s="74" t="s">
        <v>107</v>
      </c>
      <c r="E17" s="74" t="s">
        <v>133</v>
      </c>
      <c r="F17" s="27" t="s">
        <v>210</v>
      </c>
      <c r="G17" s="44" t="s">
        <v>210</v>
      </c>
      <c r="H17" s="44" t="s">
        <v>302</v>
      </c>
      <c r="I17" s="44" t="s">
        <v>209</v>
      </c>
      <c r="J17" s="48" t="s">
        <v>210</v>
      </c>
      <c r="K17" s="63" t="s">
        <v>210</v>
      </c>
      <c r="L17" s="62" t="s">
        <v>209</v>
      </c>
      <c r="M17" s="62" t="s">
        <v>210</v>
      </c>
      <c r="N17" s="65" t="s">
        <v>210</v>
      </c>
      <c r="O17" s="25" t="s">
        <v>210</v>
      </c>
      <c r="P17" s="25" t="s">
        <v>209</v>
      </c>
      <c r="Q17" s="65" t="s">
        <v>210</v>
      </c>
      <c r="R17" s="59" t="s">
        <v>321</v>
      </c>
      <c r="S17" s="59" t="s">
        <v>209</v>
      </c>
      <c r="T17" s="59" t="s">
        <v>209</v>
      </c>
      <c r="U17" s="59" t="s">
        <v>210</v>
      </c>
    </row>
    <row r="18" spans="1:21" ht="14" x14ac:dyDescent="0.15">
      <c r="A18" s="20" t="s">
        <v>171</v>
      </c>
      <c r="B18" s="74" t="s">
        <v>136</v>
      </c>
      <c r="C18" s="74" t="s">
        <v>106</v>
      </c>
      <c r="D18" s="74" t="s">
        <v>132</v>
      </c>
      <c r="E18" s="74" t="s">
        <v>133</v>
      </c>
      <c r="F18" s="27" t="s">
        <v>210</v>
      </c>
      <c r="G18" s="44" t="s">
        <v>210</v>
      </c>
      <c r="H18" s="44" t="s">
        <v>209</v>
      </c>
      <c r="I18" s="44" t="s">
        <v>302</v>
      </c>
      <c r="J18" s="48" t="s">
        <v>302</v>
      </c>
      <c r="K18" s="63" t="s">
        <v>210</v>
      </c>
      <c r="L18" s="62" t="s">
        <v>209</v>
      </c>
      <c r="M18" s="62" t="s">
        <v>302</v>
      </c>
      <c r="N18" s="65" t="s">
        <v>210</v>
      </c>
      <c r="O18" s="25" t="s">
        <v>302</v>
      </c>
      <c r="P18" s="25" t="s">
        <v>209</v>
      </c>
      <c r="Q18" s="65" t="s">
        <v>210</v>
      </c>
      <c r="R18" s="59" t="s">
        <v>321</v>
      </c>
      <c r="S18" s="59" t="s">
        <v>209</v>
      </c>
      <c r="T18" s="59" t="s">
        <v>209</v>
      </c>
      <c r="U18" s="59" t="s">
        <v>209</v>
      </c>
    </row>
    <row r="19" spans="1:21" ht="14" x14ac:dyDescent="0.15">
      <c r="A19" s="20" t="s">
        <v>172</v>
      </c>
      <c r="B19" s="74" t="s">
        <v>136</v>
      </c>
      <c r="C19" s="74" t="s">
        <v>106</v>
      </c>
      <c r="D19" s="74" t="s">
        <v>137</v>
      </c>
      <c r="E19" s="74" t="s">
        <v>133</v>
      </c>
      <c r="F19" s="27" t="s">
        <v>209</v>
      </c>
      <c r="G19" s="44" t="s">
        <v>210</v>
      </c>
      <c r="H19" s="44" t="s">
        <v>209</v>
      </c>
      <c r="I19" s="44" t="s">
        <v>209</v>
      </c>
      <c r="J19" s="48" t="s">
        <v>210</v>
      </c>
      <c r="K19" s="62" t="s">
        <v>302</v>
      </c>
      <c r="L19" s="62" t="s">
        <v>302</v>
      </c>
      <c r="M19" s="62" t="s">
        <v>210</v>
      </c>
      <c r="N19" s="25" t="s">
        <v>302</v>
      </c>
      <c r="O19" s="25" t="s">
        <v>302</v>
      </c>
      <c r="P19" s="65" t="s">
        <v>210</v>
      </c>
      <c r="Q19" s="65" t="s">
        <v>210</v>
      </c>
      <c r="R19" s="59" t="s">
        <v>321</v>
      </c>
      <c r="S19" s="59" t="s">
        <v>209</v>
      </c>
      <c r="T19" s="59" t="s">
        <v>209</v>
      </c>
      <c r="U19" s="59" t="s">
        <v>210</v>
      </c>
    </row>
    <row r="20" spans="1:21" ht="14" x14ac:dyDescent="0.15">
      <c r="A20" s="20" t="s">
        <v>173</v>
      </c>
      <c r="B20" s="74" t="s">
        <v>105</v>
      </c>
      <c r="C20" s="74" t="s">
        <v>106</v>
      </c>
      <c r="D20" s="74" t="s">
        <v>107</v>
      </c>
      <c r="E20" s="74" t="s">
        <v>138</v>
      </c>
      <c r="F20" s="27" t="s">
        <v>210</v>
      </c>
      <c r="G20" s="44" t="s">
        <v>210</v>
      </c>
      <c r="H20" s="44" t="s">
        <v>209</v>
      </c>
      <c r="I20" s="44" t="s">
        <v>209</v>
      </c>
      <c r="J20" s="48" t="s">
        <v>302</v>
      </c>
      <c r="K20" s="63" t="s">
        <v>210</v>
      </c>
      <c r="L20" s="62" t="s">
        <v>210</v>
      </c>
      <c r="M20" s="62" t="s">
        <v>210</v>
      </c>
      <c r="N20" s="65" t="s">
        <v>210</v>
      </c>
      <c r="O20" s="25" t="s">
        <v>210</v>
      </c>
      <c r="P20" s="65" t="s">
        <v>210</v>
      </c>
      <c r="Q20" s="65" t="s">
        <v>210</v>
      </c>
      <c r="R20" s="59" t="s">
        <v>210</v>
      </c>
      <c r="S20" s="59" t="s">
        <v>210</v>
      </c>
      <c r="T20" s="59" t="s">
        <v>209</v>
      </c>
      <c r="U20" s="59" t="s">
        <v>210</v>
      </c>
    </row>
    <row r="21" spans="1:21" ht="14" x14ac:dyDescent="0.15">
      <c r="A21" s="20" t="s">
        <v>174</v>
      </c>
      <c r="B21" s="74" t="s">
        <v>105</v>
      </c>
      <c r="C21" s="74" t="s">
        <v>106</v>
      </c>
      <c r="D21" s="74" t="s">
        <v>107</v>
      </c>
      <c r="E21" s="74" t="s">
        <v>133</v>
      </c>
      <c r="F21" s="27" t="s">
        <v>209</v>
      </c>
      <c r="G21" s="44" t="s">
        <v>210</v>
      </c>
      <c r="H21" s="44" t="s">
        <v>209</v>
      </c>
      <c r="I21" s="44" t="s">
        <v>209</v>
      </c>
      <c r="J21" s="48" t="s">
        <v>302</v>
      </c>
      <c r="K21" s="62" t="s">
        <v>302</v>
      </c>
      <c r="L21" s="62" t="s">
        <v>302</v>
      </c>
      <c r="M21" s="62" t="s">
        <v>210</v>
      </c>
      <c r="N21" s="25" t="s">
        <v>302</v>
      </c>
      <c r="O21" s="25" t="s">
        <v>210</v>
      </c>
      <c r="P21" s="25" t="s">
        <v>302</v>
      </c>
      <c r="Q21" s="65" t="s">
        <v>210</v>
      </c>
      <c r="R21" s="59" t="s">
        <v>302</v>
      </c>
      <c r="S21" s="59" t="s">
        <v>302</v>
      </c>
      <c r="T21" s="59" t="s">
        <v>302</v>
      </c>
      <c r="U21" s="59" t="s">
        <v>302</v>
      </c>
    </row>
    <row r="22" spans="1:21" ht="14" x14ac:dyDescent="0.15">
      <c r="A22" s="20" t="s">
        <v>175</v>
      </c>
      <c r="B22" s="74" t="s">
        <v>105</v>
      </c>
      <c r="C22" s="74" t="s">
        <v>106</v>
      </c>
      <c r="D22" s="74" t="s">
        <v>107</v>
      </c>
      <c r="E22" s="74" t="s">
        <v>138</v>
      </c>
      <c r="F22" s="27" t="s">
        <v>210</v>
      </c>
      <c r="G22" s="44" t="s">
        <v>210</v>
      </c>
      <c r="H22" s="44" t="s">
        <v>210</v>
      </c>
      <c r="I22" s="44" t="s">
        <v>209</v>
      </c>
      <c r="J22" s="48" t="s">
        <v>302</v>
      </c>
      <c r="K22" s="63" t="s">
        <v>210</v>
      </c>
      <c r="L22" s="62" t="s">
        <v>302</v>
      </c>
      <c r="M22" s="62" t="s">
        <v>210</v>
      </c>
      <c r="N22" s="25" t="s">
        <v>302</v>
      </c>
      <c r="O22" s="25" t="s">
        <v>210</v>
      </c>
      <c r="P22" s="65" t="s">
        <v>210</v>
      </c>
      <c r="Q22" s="65" t="s">
        <v>210</v>
      </c>
      <c r="R22" s="60" t="s">
        <v>320</v>
      </c>
      <c r="S22" s="59" t="s">
        <v>210</v>
      </c>
      <c r="T22" s="59" t="s">
        <v>210</v>
      </c>
      <c r="U22" s="59" t="s">
        <v>210</v>
      </c>
    </row>
    <row r="23" spans="1:21" ht="14" x14ac:dyDescent="0.15">
      <c r="A23" s="20" t="s">
        <v>176</v>
      </c>
      <c r="B23" s="74" t="s">
        <v>105</v>
      </c>
      <c r="C23" s="74" t="s">
        <v>106</v>
      </c>
      <c r="D23" s="74" t="s">
        <v>107</v>
      </c>
      <c r="E23" s="74" t="s">
        <v>133</v>
      </c>
      <c r="F23" s="27" t="s">
        <v>210</v>
      </c>
      <c r="G23" s="44" t="s">
        <v>209</v>
      </c>
      <c r="H23" s="44" t="s">
        <v>209</v>
      </c>
      <c r="I23" s="44" t="s">
        <v>209</v>
      </c>
      <c r="J23" s="48" t="s">
        <v>210</v>
      </c>
      <c r="K23" s="63" t="s">
        <v>210</v>
      </c>
      <c r="L23" s="62" t="s">
        <v>210</v>
      </c>
      <c r="M23" s="62" t="s">
        <v>210</v>
      </c>
      <c r="N23" s="65" t="s">
        <v>210</v>
      </c>
      <c r="O23" s="25" t="s">
        <v>210</v>
      </c>
      <c r="P23" s="65" t="s">
        <v>210</v>
      </c>
      <c r="Q23" s="65" t="s">
        <v>210</v>
      </c>
      <c r="R23" s="59" t="s">
        <v>301</v>
      </c>
      <c r="S23" s="59" t="s">
        <v>209</v>
      </c>
      <c r="T23" s="59" t="s">
        <v>209</v>
      </c>
      <c r="U23" s="59" t="s">
        <v>209</v>
      </c>
    </row>
    <row r="24" spans="1:21" ht="14" x14ac:dyDescent="0.15">
      <c r="A24" s="20" t="s">
        <v>177</v>
      </c>
      <c r="B24" s="74" t="s">
        <v>136</v>
      </c>
      <c r="C24" s="74" t="s">
        <v>106</v>
      </c>
      <c r="D24" s="74" t="s">
        <v>137</v>
      </c>
      <c r="E24" s="74" t="s">
        <v>133</v>
      </c>
      <c r="F24" s="27" t="s">
        <v>209</v>
      </c>
      <c r="G24" s="44" t="s">
        <v>210</v>
      </c>
      <c r="H24" s="44" t="s">
        <v>209</v>
      </c>
      <c r="I24" s="44" t="s">
        <v>209</v>
      </c>
      <c r="J24" s="48" t="s">
        <v>302</v>
      </c>
      <c r="K24" s="63" t="s">
        <v>210</v>
      </c>
      <c r="L24" s="62" t="s">
        <v>210</v>
      </c>
      <c r="M24" s="62" t="s">
        <v>210</v>
      </c>
      <c r="N24" s="65" t="s">
        <v>210</v>
      </c>
      <c r="O24" s="25" t="s">
        <v>210</v>
      </c>
      <c r="P24" s="65" t="s">
        <v>210</v>
      </c>
      <c r="Q24" s="65" t="s">
        <v>210</v>
      </c>
      <c r="R24" s="59" t="s">
        <v>321</v>
      </c>
      <c r="S24" s="59" t="s">
        <v>209</v>
      </c>
      <c r="T24" s="59" t="s">
        <v>209</v>
      </c>
      <c r="U24" s="59" t="s">
        <v>209</v>
      </c>
    </row>
    <row r="25" spans="1:21" ht="14" x14ac:dyDescent="0.15">
      <c r="A25" s="20" t="s">
        <v>178</v>
      </c>
      <c r="B25" s="74" t="s">
        <v>105</v>
      </c>
      <c r="C25" s="74" t="s">
        <v>106</v>
      </c>
      <c r="D25" s="74" t="s">
        <v>107</v>
      </c>
      <c r="E25" s="74" t="s">
        <v>138</v>
      </c>
      <c r="F25" s="27" t="s">
        <v>210</v>
      </c>
      <c r="G25" s="44" t="s">
        <v>210</v>
      </c>
      <c r="H25" s="44" t="s">
        <v>209</v>
      </c>
      <c r="I25" s="44" t="s">
        <v>209</v>
      </c>
      <c r="J25" s="48" t="s">
        <v>302</v>
      </c>
      <c r="K25" s="62" t="s">
        <v>302</v>
      </c>
      <c r="L25" s="62" t="s">
        <v>302</v>
      </c>
      <c r="M25" s="62" t="s">
        <v>302</v>
      </c>
      <c r="N25" s="25" t="s">
        <v>302</v>
      </c>
      <c r="O25" s="25" t="s">
        <v>302</v>
      </c>
      <c r="P25" s="65" t="s">
        <v>210</v>
      </c>
      <c r="Q25" s="65" t="s">
        <v>210</v>
      </c>
      <c r="R25" s="60" t="s">
        <v>320</v>
      </c>
      <c r="S25" s="59" t="s">
        <v>302</v>
      </c>
      <c r="T25" s="59" t="s">
        <v>210</v>
      </c>
      <c r="U25" s="59" t="s">
        <v>210</v>
      </c>
    </row>
    <row r="26" spans="1:21" ht="14" x14ac:dyDescent="0.15">
      <c r="A26" s="20" t="s">
        <v>179</v>
      </c>
      <c r="B26" s="74" t="s">
        <v>136</v>
      </c>
      <c r="C26" s="74" t="s">
        <v>106</v>
      </c>
      <c r="D26" s="74" t="s">
        <v>132</v>
      </c>
      <c r="E26" s="74" t="s">
        <v>133</v>
      </c>
      <c r="F26" s="27" t="s">
        <v>210</v>
      </c>
      <c r="G26" s="44" t="s">
        <v>209</v>
      </c>
      <c r="H26" s="44" t="s">
        <v>209</v>
      </c>
      <c r="I26" s="44" t="s">
        <v>302</v>
      </c>
      <c r="J26" s="48" t="s">
        <v>210</v>
      </c>
      <c r="K26" s="63" t="s">
        <v>210</v>
      </c>
      <c r="L26" s="62" t="s">
        <v>210</v>
      </c>
      <c r="M26" s="62" t="s">
        <v>210</v>
      </c>
      <c r="N26" s="25" t="s">
        <v>209</v>
      </c>
      <c r="O26" s="65" t="s">
        <v>210</v>
      </c>
      <c r="P26" s="65" t="s">
        <v>210</v>
      </c>
      <c r="Q26" s="65" t="s">
        <v>210</v>
      </c>
      <c r="R26" s="59" t="s">
        <v>321</v>
      </c>
      <c r="S26" s="59" t="s">
        <v>210</v>
      </c>
      <c r="T26" s="59" t="s">
        <v>209</v>
      </c>
      <c r="U26" s="59" t="s">
        <v>209</v>
      </c>
    </row>
    <row r="27" spans="1:21" ht="14" x14ac:dyDescent="0.15">
      <c r="A27" s="20" t="s">
        <v>180</v>
      </c>
      <c r="B27" s="74" t="s">
        <v>136</v>
      </c>
      <c r="C27" s="74" t="s">
        <v>124</v>
      </c>
      <c r="D27" s="74" t="s">
        <v>107</v>
      </c>
      <c r="E27" s="74" t="s">
        <v>133</v>
      </c>
      <c r="F27" s="27" t="s">
        <v>210</v>
      </c>
      <c r="G27" s="44" t="s">
        <v>210</v>
      </c>
      <c r="H27" s="44" t="s">
        <v>302</v>
      </c>
      <c r="I27" s="44" t="s">
        <v>209</v>
      </c>
      <c r="J27" s="48" t="s">
        <v>210</v>
      </c>
      <c r="K27" s="63" t="s">
        <v>210</v>
      </c>
      <c r="L27" s="62" t="s">
        <v>210</v>
      </c>
      <c r="M27" s="62" t="s">
        <v>210</v>
      </c>
      <c r="N27" s="65" t="s">
        <v>210</v>
      </c>
      <c r="O27" s="25" t="s">
        <v>209</v>
      </c>
      <c r="P27" s="65" t="s">
        <v>210</v>
      </c>
      <c r="Q27" s="65" t="s">
        <v>210</v>
      </c>
      <c r="R27" s="59" t="s">
        <v>210</v>
      </c>
      <c r="S27" s="59" t="s">
        <v>209</v>
      </c>
      <c r="T27" s="59" t="s">
        <v>209</v>
      </c>
      <c r="U27" s="59" t="s">
        <v>210</v>
      </c>
    </row>
    <row r="28" spans="1:21" ht="14" x14ac:dyDescent="0.15">
      <c r="A28" s="20" t="s">
        <v>181</v>
      </c>
      <c r="B28" s="74" t="s">
        <v>105</v>
      </c>
      <c r="C28" s="74" t="s">
        <v>106</v>
      </c>
      <c r="D28" s="74" t="s">
        <v>125</v>
      </c>
      <c r="E28" s="74" t="s">
        <v>133</v>
      </c>
      <c r="F28" s="27" t="s">
        <v>210</v>
      </c>
      <c r="G28" s="44" t="s">
        <v>210</v>
      </c>
      <c r="H28" s="44" t="s">
        <v>210</v>
      </c>
      <c r="I28" s="44" t="s">
        <v>209</v>
      </c>
      <c r="J28" s="48" t="s">
        <v>302</v>
      </c>
      <c r="K28" s="62" t="s">
        <v>302</v>
      </c>
      <c r="L28" s="62" t="s">
        <v>302</v>
      </c>
      <c r="M28" s="62" t="s">
        <v>302</v>
      </c>
      <c r="N28" s="25" t="s">
        <v>302</v>
      </c>
      <c r="O28" s="25" t="s">
        <v>302</v>
      </c>
      <c r="P28" s="65" t="s">
        <v>210</v>
      </c>
      <c r="Q28" s="65" t="s">
        <v>302</v>
      </c>
      <c r="R28" s="59" t="s">
        <v>210</v>
      </c>
      <c r="S28" s="59" t="s">
        <v>210</v>
      </c>
      <c r="T28" s="59" t="s">
        <v>209</v>
      </c>
      <c r="U28" s="59" t="s">
        <v>210</v>
      </c>
    </row>
    <row r="29" spans="1:21" ht="14" x14ac:dyDescent="0.15">
      <c r="A29" s="20" t="s">
        <v>182</v>
      </c>
      <c r="B29" s="74" t="s">
        <v>136</v>
      </c>
      <c r="C29" s="74" t="s">
        <v>106</v>
      </c>
      <c r="D29" s="74" t="s">
        <v>107</v>
      </c>
      <c r="E29" s="74" t="s">
        <v>133</v>
      </c>
      <c r="F29" s="27" t="s">
        <v>209</v>
      </c>
      <c r="G29" s="44" t="s">
        <v>210</v>
      </c>
      <c r="H29" s="44" t="s">
        <v>210</v>
      </c>
      <c r="I29" s="44" t="s">
        <v>210</v>
      </c>
      <c r="J29" s="48" t="s">
        <v>302</v>
      </c>
      <c r="K29" s="63" t="s">
        <v>210</v>
      </c>
      <c r="L29" s="62" t="s">
        <v>209</v>
      </c>
      <c r="M29" s="63" t="s">
        <v>210</v>
      </c>
      <c r="N29" s="25" t="s">
        <v>209</v>
      </c>
      <c r="O29" s="65" t="s">
        <v>210</v>
      </c>
      <c r="P29" s="65" t="s">
        <v>210</v>
      </c>
      <c r="Q29" s="65" t="s">
        <v>210</v>
      </c>
      <c r="R29" s="59" t="s">
        <v>210</v>
      </c>
      <c r="S29" s="59" t="s">
        <v>209</v>
      </c>
      <c r="T29" s="59" t="s">
        <v>209</v>
      </c>
      <c r="U29" s="59" t="s">
        <v>210</v>
      </c>
    </row>
    <row r="30" spans="1:21" ht="14" x14ac:dyDescent="0.15">
      <c r="A30" s="20" t="s">
        <v>183</v>
      </c>
      <c r="B30" s="74" t="s">
        <v>105</v>
      </c>
      <c r="C30" s="74" t="s">
        <v>124</v>
      </c>
      <c r="D30" s="74" t="s">
        <v>125</v>
      </c>
      <c r="E30" s="74" t="s">
        <v>133</v>
      </c>
      <c r="F30" s="27" t="s">
        <v>210</v>
      </c>
      <c r="G30" s="44" t="s">
        <v>209</v>
      </c>
      <c r="H30" s="44" t="s">
        <v>209</v>
      </c>
      <c r="I30" s="44" t="s">
        <v>210</v>
      </c>
      <c r="J30" s="48" t="s">
        <v>210</v>
      </c>
      <c r="K30" s="62" t="s">
        <v>209</v>
      </c>
      <c r="L30" s="62" t="s">
        <v>209</v>
      </c>
      <c r="M30" s="62" t="s">
        <v>209</v>
      </c>
      <c r="N30" s="25" t="s">
        <v>209</v>
      </c>
      <c r="O30" s="25" t="s">
        <v>209</v>
      </c>
      <c r="P30" s="65" t="s">
        <v>210</v>
      </c>
      <c r="Q30" s="65" t="s">
        <v>209</v>
      </c>
      <c r="R30" s="60" t="s">
        <v>320</v>
      </c>
      <c r="S30" s="59" t="s">
        <v>210</v>
      </c>
      <c r="T30" s="59" t="s">
        <v>210</v>
      </c>
      <c r="U30" s="59" t="s">
        <v>302</v>
      </c>
    </row>
    <row r="31" spans="1:21" ht="14" x14ac:dyDescent="0.15">
      <c r="A31" s="20" t="s">
        <v>184</v>
      </c>
      <c r="B31" s="74" t="s">
        <v>136</v>
      </c>
      <c r="C31" s="74" t="s">
        <v>124</v>
      </c>
      <c r="D31" s="74" t="s">
        <v>125</v>
      </c>
      <c r="E31" s="74" t="s">
        <v>133</v>
      </c>
      <c r="F31" s="27" t="s">
        <v>210</v>
      </c>
      <c r="G31" s="44" t="s">
        <v>210</v>
      </c>
      <c r="H31" s="44" t="s">
        <v>210</v>
      </c>
      <c r="I31" s="44" t="s">
        <v>209</v>
      </c>
      <c r="J31" s="48" t="s">
        <v>210</v>
      </c>
      <c r="K31" s="63" t="s">
        <v>210</v>
      </c>
      <c r="L31" s="62" t="s">
        <v>210</v>
      </c>
      <c r="M31" s="62" t="s">
        <v>302</v>
      </c>
      <c r="N31" s="65" t="s">
        <v>210</v>
      </c>
      <c r="O31" s="25" t="s">
        <v>302</v>
      </c>
      <c r="P31" s="65" t="s">
        <v>210</v>
      </c>
      <c r="Q31" s="65" t="s">
        <v>210</v>
      </c>
      <c r="R31" s="59" t="s">
        <v>321</v>
      </c>
      <c r="S31" s="59" t="s">
        <v>209</v>
      </c>
      <c r="T31" s="59" t="s">
        <v>209</v>
      </c>
      <c r="U31" s="59" t="s">
        <v>209</v>
      </c>
    </row>
    <row r="32" spans="1:21" ht="14" x14ac:dyDescent="0.15">
      <c r="A32" s="20" t="s">
        <v>185</v>
      </c>
      <c r="B32" s="74" t="s">
        <v>105</v>
      </c>
      <c r="C32" s="74" t="s">
        <v>106</v>
      </c>
      <c r="D32" s="74" t="s">
        <v>107</v>
      </c>
      <c r="E32" s="74" t="s">
        <v>133</v>
      </c>
      <c r="F32" s="27" t="s">
        <v>209</v>
      </c>
      <c r="G32" s="44" t="s">
        <v>209</v>
      </c>
      <c r="H32" s="44" t="s">
        <v>210</v>
      </c>
      <c r="I32" s="44" t="s">
        <v>209</v>
      </c>
      <c r="J32" s="48" t="s">
        <v>210</v>
      </c>
      <c r="K32" s="62" t="s">
        <v>302</v>
      </c>
      <c r="L32" s="62" t="s">
        <v>302</v>
      </c>
      <c r="M32" s="63" t="s">
        <v>210</v>
      </c>
      <c r="N32" s="25" t="s">
        <v>302</v>
      </c>
      <c r="O32" s="65" t="s">
        <v>210</v>
      </c>
      <c r="P32" s="25" t="s">
        <v>302</v>
      </c>
      <c r="Q32" s="65" t="s">
        <v>210</v>
      </c>
      <c r="R32" s="60" t="s">
        <v>320</v>
      </c>
      <c r="S32" s="59" t="s">
        <v>302</v>
      </c>
      <c r="T32" s="59" t="s">
        <v>210</v>
      </c>
      <c r="U32" s="59" t="s">
        <v>210</v>
      </c>
    </row>
    <row r="33" spans="1:21" ht="14" x14ac:dyDescent="0.15">
      <c r="A33" s="20" t="s">
        <v>186</v>
      </c>
      <c r="B33" s="74" t="s">
        <v>136</v>
      </c>
      <c r="C33" s="74" t="s">
        <v>124</v>
      </c>
      <c r="D33" s="74" t="s">
        <v>107</v>
      </c>
      <c r="E33" s="74" t="s">
        <v>133</v>
      </c>
      <c r="F33" s="27" t="s">
        <v>209</v>
      </c>
      <c r="G33" s="44" t="s">
        <v>302</v>
      </c>
      <c r="H33" s="44" t="s">
        <v>210</v>
      </c>
      <c r="I33" s="44" t="s">
        <v>209</v>
      </c>
      <c r="J33" s="48" t="s">
        <v>302</v>
      </c>
      <c r="K33" s="63" t="s">
        <v>210</v>
      </c>
      <c r="L33" s="62" t="s">
        <v>302</v>
      </c>
      <c r="M33" s="62" t="s">
        <v>209</v>
      </c>
      <c r="N33" s="25" t="s">
        <v>302</v>
      </c>
      <c r="O33" s="25" t="s">
        <v>209</v>
      </c>
      <c r="P33" s="65" t="s">
        <v>210</v>
      </c>
      <c r="Q33" s="66" t="s">
        <v>209</v>
      </c>
      <c r="R33" s="59" t="s">
        <v>302</v>
      </c>
      <c r="S33" s="59" t="s">
        <v>210</v>
      </c>
      <c r="T33" s="59" t="s">
        <v>302</v>
      </c>
      <c r="U33" s="59" t="s">
        <v>302</v>
      </c>
    </row>
    <row r="34" spans="1:21" ht="14" x14ac:dyDescent="0.15">
      <c r="A34" s="20" t="s">
        <v>187</v>
      </c>
      <c r="B34" s="74" t="s">
        <v>105</v>
      </c>
      <c r="C34" s="74" t="s">
        <v>106</v>
      </c>
      <c r="D34" s="74" t="s">
        <v>132</v>
      </c>
      <c r="E34" s="74" t="s">
        <v>133</v>
      </c>
      <c r="F34" s="27" t="s">
        <v>209</v>
      </c>
      <c r="G34" s="44" t="s">
        <v>209</v>
      </c>
      <c r="H34" s="44" t="s">
        <v>210</v>
      </c>
      <c r="I34" s="44" t="s">
        <v>210</v>
      </c>
      <c r="J34" s="48" t="s">
        <v>210</v>
      </c>
      <c r="K34" s="63" t="s">
        <v>210</v>
      </c>
      <c r="L34" s="62" t="s">
        <v>210</v>
      </c>
      <c r="M34" s="62" t="s">
        <v>209</v>
      </c>
      <c r="N34" s="65" t="s">
        <v>210</v>
      </c>
      <c r="O34" s="65" t="s">
        <v>210</v>
      </c>
      <c r="P34" s="65" t="s">
        <v>210</v>
      </c>
      <c r="Q34" s="65" t="s">
        <v>209</v>
      </c>
      <c r="R34" s="59" t="s">
        <v>321</v>
      </c>
      <c r="S34" s="59" t="s">
        <v>209</v>
      </c>
      <c r="T34" s="59" t="s">
        <v>209</v>
      </c>
      <c r="U34" s="59" t="s">
        <v>210</v>
      </c>
    </row>
    <row r="35" spans="1:21" ht="14" x14ac:dyDescent="0.15">
      <c r="A35" s="20" t="s">
        <v>188</v>
      </c>
      <c r="B35" s="74" t="s">
        <v>105</v>
      </c>
      <c r="C35" s="74" t="s">
        <v>124</v>
      </c>
      <c r="D35" s="74" t="s">
        <v>107</v>
      </c>
      <c r="E35" s="74" t="s">
        <v>133</v>
      </c>
      <c r="F35" s="27" t="s">
        <v>210</v>
      </c>
      <c r="G35" s="44" t="s">
        <v>301</v>
      </c>
      <c r="H35" s="44" t="s">
        <v>302</v>
      </c>
      <c r="I35" s="44" t="s">
        <v>210</v>
      </c>
      <c r="J35" s="48" t="s">
        <v>210</v>
      </c>
      <c r="K35" s="62" t="s">
        <v>302</v>
      </c>
      <c r="L35" s="62" t="s">
        <v>302</v>
      </c>
      <c r="M35" s="63" t="s">
        <v>210</v>
      </c>
      <c r="N35" s="25" t="s">
        <v>302</v>
      </c>
      <c r="O35" s="65" t="s">
        <v>210</v>
      </c>
      <c r="P35" s="65" t="s">
        <v>210</v>
      </c>
      <c r="Q35" s="65" t="s">
        <v>210</v>
      </c>
      <c r="R35" s="59" t="s">
        <v>301</v>
      </c>
      <c r="S35" s="59" t="s">
        <v>209</v>
      </c>
      <c r="T35" s="59" t="s">
        <v>209</v>
      </c>
      <c r="U35" s="59" t="s">
        <v>209</v>
      </c>
    </row>
    <row r="36" spans="1:21" ht="14" x14ac:dyDescent="0.15">
      <c r="A36" s="20" t="s">
        <v>189</v>
      </c>
      <c r="B36" s="74" t="s">
        <v>105</v>
      </c>
      <c r="C36" s="74" t="s">
        <v>106</v>
      </c>
      <c r="D36" s="74" t="s">
        <v>107</v>
      </c>
      <c r="E36" s="74" t="s">
        <v>133</v>
      </c>
      <c r="F36" s="27" t="s">
        <v>209</v>
      </c>
      <c r="G36" s="44" t="s">
        <v>302</v>
      </c>
      <c r="H36" s="44" t="s">
        <v>302</v>
      </c>
      <c r="I36" s="44" t="s">
        <v>209</v>
      </c>
      <c r="J36" s="48" t="s">
        <v>302</v>
      </c>
      <c r="K36" s="63" t="s">
        <v>210</v>
      </c>
      <c r="L36" s="62" t="s">
        <v>210</v>
      </c>
      <c r="M36" s="63" t="s">
        <v>210</v>
      </c>
      <c r="N36" s="65" t="s">
        <v>210</v>
      </c>
      <c r="O36" s="65" t="s">
        <v>210</v>
      </c>
      <c r="P36" s="65" t="s">
        <v>210</v>
      </c>
      <c r="Q36" s="65" t="s">
        <v>210</v>
      </c>
      <c r="R36" s="60" t="s">
        <v>320</v>
      </c>
      <c r="S36" s="59" t="s">
        <v>302</v>
      </c>
      <c r="T36" s="59" t="s">
        <v>210</v>
      </c>
      <c r="U36" s="59" t="s">
        <v>210</v>
      </c>
    </row>
    <row r="37" spans="1:21" ht="14" x14ac:dyDescent="0.15">
      <c r="A37" s="20" t="s">
        <v>190</v>
      </c>
      <c r="B37" s="74" t="s">
        <v>105</v>
      </c>
      <c r="C37" s="74" t="s">
        <v>106</v>
      </c>
      <c r="D37" s="80" t="s">
        <v>107</v>
      </c>
      <c r="E37" s="74" t="s">
        <v>138</v>
      </c>
      <c r="F37" s="27" t="s">
        <v>210</v>
      </c>
      <c r="G37" s="44" t="s">
        <v>210</v>
      </c>
      <c r="H37" s="44" t="s">
        <v>210</v>
      </c>
      <c r="I37" s="44" t="s">
        <v>210</v>
      </c>
      <c r="J37" s="48" t="s">
        <v>210</v>
      </c>
      <c r="K37" s="63" t="s">
        <v>210</v>
      </c>
      <c r="L37" s="62" t="s">
        <v>210</v>
      </c>
      <c r="M37" s="63" t="s">
        <v>210</v>
      </c>
      <c r="N37" s="65" t="s">
        <v>210</v>
      </c>
      <c r="O37" s="65" t="s">
        <v>210</v>
      </c>
      <c r="P37" s="65" t="s">
        <v>210</v>
      </c>
      <c r="Q37" s="65" t="s">
        <v>210</v>
      </c>
      <c r="R37" s="59" t="s">
        <v>321</v>
      </c>
      <c r="S37" s="59" t="s">
        <v>209</v>
      </c>
      <c r="T37" s="59" t="s">
        <v>209</v>
      </c>
      <c r="U37" s="59" t="s">
        <v>209</v>
      </c>
    </row>
    <row r="38" spans="1:21" ht="14" x14ac:dyDescent="0.15">
      <c r="A38" s="20" t="s">
        <v>191</v>
      </c>
      <c r="B38" s="74" t="s">
        <v>136</v>
      </c>
      <c r="C38" s="74" t="s">
        <v>106</v>
      </c>
      <c r="D38" s="74" t="s">
        <v>107</v>
      </c>
      <c r="E38" s="74" t="s">
        <v>133</v>
      </c>
      <c r="F38" s="27" t="s">
        <v>209</v>
      </c>
      <c r="G38" s="44" t="s">
        <v>210</v>
      </c>
      <c r="H38" s="44" t="s">
        <v>210</v>
      </c>
      <c r="I38" s="44" t="s">
        <v>301</v>
      </c>
      <c r="J38" s="48" t="s">
        <v>302</v>
      </c>
      <c r="K38" s="63" t="s">
        <v>210</v>
      </c>
      <c r="L38" s="62" t="s">
        <v>210</v>
      </c>
      <c r="M38" s="63" t="s">
        <v>210</v>
      </c>
      <c r="N38" s="25" t="s">
        <v>302</v>
      </c>
      <c r="O38" s="65" t="s">
        <v>210</v>
      </c>
      <c r="P38" s="65" t="s">
        <v>210</v>
      </c>
      <c r="Q38" s="65" t="s">
        <v>210</v>
      </c>
      <c r="R38" s="59" t="s">
        <v>321</v>
      </c>
      <c r="S38" s="59" t="s">
        <v>209</v>
      </c>
      <c r="T38" s="59" t="s">
        <v>209</v>
      </c>
      <c r="U38" s="59" t="s">
        <v>210</v>
      </c>
    </row>
    <row r="39" spans="1:21" ht="14" x14ac:dyDescent="0.15">
      <c r="A39" s="20" t="s">
        <v>192</v>
      </c>
      <c r="B39" s="74" t="s">
        <v>105</v>
      </c>
      <c r="C39" s="74" t="s">
        <v>124</v>
      </c>
      <c r="D39" s="74" t="s">
        <v>107</v>
      </c>
      <c r="E39" s="74" t="s">
        <v>138</v>
      </c>
      <c r="F39" s="27" t="s">
        <v>209</v>
      </c>
      <c r="G39" s="44" t="s">
        <v>210</v>
      </c>
      <c r="H39" s="44" t="s">
        <v>209</v>
      </c>
      <c r="I39" s="44" t="s">
        <v>210</v>
      </c>
      <c r="J39" s="48" t="s">
        <v>210</v>
      </c>
      <c r="K39" s="62" t="s">
        <v>302</v>
      </c>
      <c r="L39" s="62" t="s">
        <v>302</v>
      </c>
      <c r="M39" s="63" t="s">
        <v>210</v>
      </c>
      <c r="N39" s="65" t="s">
        <v>210</v>
      </c>
      <c r="O39" s="25" t="s">
        <v>302</v>
      </c>
      <c r="P39" s="25" t="s">
        <v>302</v>
      </c>
      <c r="Q39" s="65" t="s">
        <v>210</v>
      </c>
      <c r="R39" s="59" t="s">
        <v>210</v>
      </c>
      <c r="S39" s="59" t="s">
        <v>210</v>
      </c>
      <c r="T39" s="59" t="s">
        <v>209</v>
      </c>
      <c r="U39" s="59" t="s">
        <v>210</v>
      </c>
    </row>
    <row r="40" spans="1:21" ht="14" x14ac:dyDescent="0.15">
      <c r="A40" s="20" t="s">
        <v>193</v>
      </c>
      <c r="B40" s="74" t="s">
        <v>136</v>
      </c>
      <c r="C40" s="74" t="s">
        <v>124</v>
      </c>
      <c r="D40" s="74" t="s">
        <v>125</v>
      </c>
      <c r="E40" s="74" t="s">
        <v>126</v>
      </c>
      <c r="F40" s="28" t="s">
        <v>209</v>
      </c>
      <c r="G40" s="44" t="s">
        <v>210</v>
      </c>
      <c r="H40" s="44" t="s">
        <v>210</v>
      </c>
      <c r="I40" s="44" t="s">
        <v>301</v>
      </c>
      <c r="J40" s="49" t="s">
        <v>302</v>
      </c>
      <c r="K40" s="63" t="s">
        <v>210</v>
      </c>
      <c r="L40" s="63" t="s">
        <v>210</v>
      </c>
      <c r="M40" s="64" t="s">
        <v>302</v>
      </c>
      <c r="N40" s="65" t="s">
        <v>210</v>
      </c>
      <c r="O40" s="66" t="s">
        <v>302</v>
      </c>
      <c r="P40" s="65" t="s">
        <v>210</v>
      </c>
      <c r="Q40" s="66" t="s">
        <v>302</v>
      </c>
      <c r="R40" s="60" t="s">
        <v>320</v>
      </c>
      <c r="S40" s="60" t="s">
        <v>210</v>
      </c>
      <c r="T40" s="61" t="s">
        <v>210</v>
      </c>
      <c r="U40" s="61" t="s">
        <v>210</v>
      </c>
    </row>
    <row r="41" spans="1:21" ht="14" x14ac:dyDescent="0.15">
      <c r="A41" s="20" t="s">
        <v>194</v>
      </c>
      <c r="B41" s="74" t="s">
        <v>136</v>
      </c>
      <c r="C41" s="74" t="s">
        <v>124</v>
      </c>
      <c r="D41" s="74" t="s">
        <v>107</v>
      </c>
      <c r="E41" s="80" t="s">
        <v>138</v>
      </c>
      <c r="F41" s="28" t="s">
        <v>209</v>
      </c>
      <c r="G41" s="44" t="s">
        <v>302</v>
      </c>
      <c r="H41" s="44" t="s">
        <v>209</v>
      </c>
      <c r="I41" s="44" t="s">
        <v>209</v>
      </c>
      <c r="J41" s="49" t="s">
        <v>302</v>
      </c>
      <c r="K41" s="64" t="s">
        <v>302</v>
      </c>
      <c r="L41" s="62" t="s">
        <v>302</v>
      </c>
      <c r="M41" s="63" t="s">
        <v>210</v>
      </c>
      <c r="N41" s="66" t="s">
        <v>302</v>
      </c>
      <c r="O41" s="65" t="s">
        <v>210</v>
      </c>
      <c r="P41" s="65" t="s">
        <v>210</v>
      </c>
      <c r="Q41" s="65" t="s">
        <v>210</v>
      </c>
      <c r="R41" s="60" t="s">
        <v>210</v>
      </c>
      <c r="S41" s="60" t="s">
        <v>210</v>
      </c>
      <c r="T41" s="60" t="s">
        <v>209</v>
      </c>
      <c r="U41" s="61" t="s">
        <v>210</v>
      </c>
    </row>
    <row r="42" spans="1:21" ht="14" x14ac:dyDescent="0.15">
      <c r="A42" s="20" t="s">
        <v>195</v>
      </c>
      <c r="B42" s="74" t="s">
        <v>136</v>
      </c>
      <c r="C42" s="74" t="s">
        <v>124</v>
      </c>
      <c r="D42" s="74" t="s">
        <v>107</v>
      </c>
      <c r="E42" s="74" t="s">
        <v>126</v>
      </c>
      <c r="F42" s="28" t="s">
        <v>209</v>
      </c>
      <c r="G42" s="44" t="s">
        <v>210</v>
      </c>
      <c r="H42" s="44" t="s">
        <v>210</v>
      </c>
      <c r="I42" s="44" t="s">
        <v>209</v>
      </c>
      <c r="J42" s="49" t="s">
        <v>302</v>
      </c>
      <c r="K42" s="63" t="s">
        <v>210</v>
      </c>
      <c r="L42" s="63" t="s">
        <v>210</v>
      </c>
      <c r="M42" s="63" t="s">
        <v>210</v>
      </c>
      <c r="N42" s="65" t="s">
        <v>210</v>
      </c>
      <c r="O42" s="65" t="s">
        <v>210</v>
      </c>
      <c r="P42" s="65" t="s">
        <v>210</v>
      </c>
      <c r="Q42" s="65" t="s">
        <v>210</v>
      </c>
      <c r="R42" s="61" t="s">
        <v>302</v>
      </c>
      <c r="S42" s="60" t="s">
        <v>210</v>
      </c>
      <c r="T42" s="61" t="s">
        <v>302</v>
      </c>
      <c r="U42" s="61" t="s">
        <v>302</v>
      </c>
    </row>
    <row r="43" spans="1:21" ht="14" x14ac:dyDescent="0.15">
      <c r="A43" s="20" t="s">
        <v>196</v>
      </c>
      <c r="B43" s="74" t="s">
        <v>136</v>
      </c>
      <c r="C43" s="74" t="s">
        <v>106</v>
      </c>
      <c r="D43" s="74" t="s">
        <v>132</v>
      </c>
      <c r="E43" s="74" t="s">
        <v>133</v>
      </c>
      <c r="F43" s="32" t="s">
        <v>210</v>
      </c>
      <c r="G43" s="44" t="s">
        <v>210</v>
      </c>
      <c r="H43" s="44" t="s">
        <v>209</v>
      </c>
      <c r="I43" s="44" t="s">
        <v>302</v>
      </c>
      <c r="J43" s="49" t="s">
        <v>302</v>
      </c>
      <c r="K43" s="63" t="s">
        <v>210</v>
      </c>
      <c r="L43" s="64" t="s">
        <v>209</v>
      </c>
      <c r="M43" s="64" t="s">
        <v>302</v>
      </c>
      <c r="N43" s="65" t="s">
        <v>210</v>
      </c>
      <c r="O43" s="66" t="s">
        <v>302</v>
      </c>
      <c r="P43" s="65" t="s">
        <v>209</v>
      </c>
      <c r="Q43" s="65" t="s">
        <v>210</v>
      </c>
      <c r="R43" s="60" t="s">
        <v>321</v>
      </c>
      <c r="S43" s="61" t="s">
        <v>209</v>
      </c>
      <c r="T43" s="60" t="s">
        <v>209</v>
      </c>
      <c r="U43" s="61" t="s">
        <v>209</v>
      </c>
    </row>
    <row r="44" spans="1:21" ht="14" x14ac:dyDescent="0.15">
      <c r="A44" s="20" t="s">
        <v>197</v>
      </c>
      <c r="B44" s="74" t="s">
        <v>136</v>
      </c>
      <c r="C44" s="74" t="s">
        <v>106</v>
      </c>
      <c r="D44" s="74" t="s">
        <v>137</v>
      </c>
      <c r="E44" s="74" t="s">
        <v>133</v>
      </c>
      <c r="F44" s="28" t="s">
        <v>209</v>
      </c>
      <c r="G44" s="44" t="s">
        <v>210</v>
      </c>
      <c r="H44" s="44" t="s">
        <v>209</v>
      </c>
      <c r="I44" s="44" t="s">
        <v>209</v>
      </c>
      <c r="J44" s="49" t="s">
        <v>210</v>
      </c>
      <c r="K44" s="64" t="s">
        <v>302</v>
      </c>
      <c r="L44" s="63" t="s">
        <v>302</v>
      </c>
      <c r="M44" s="63" t="s">
        <v>210</v>
      </c>
      <c r="N44" s="66" t="s">
        <v>302</v>
      </c>
      <c r="O44" s="66" t="s">
        <v>302</v>
      </c>
      <c r="P44" s="65" t="s">
        <v>210</v>
      </c>
      <c r="Q44" s="65" t="s">
        <v>210</v>
      </c>
      <c r="R44" s="60" t="s">
        <v>321</v>
      </c>
      <c r="S44" s="61" t="s">
        <v>209</v>
      </c>
      <c r="T44" s="60" t="s">
        <v>209</v>
      </c>
      <c r="U44" s="61" t="s">
        <v>210</v>
      </c>
    </row>
    <row r="45" spans="1:21" ht="14" x14ac:dyDescent="0.15">
      <c r="A45" s="20" t="s">
        <v>198</v>
      </c>
      <c r="B45" s="74" t="s">
        <v>136</v>
      </c>
      <c r="C45" s="74" t="s">
        <v>106</v>
      </c>
      <c r="D45" s="74" t="s">
        <v>137</v>
      </c>
      <c r="E45" s="74" t="s">
        <v>133</v>
      </c>
      <c r="F45" s="28" t="s">
        <v>209</v>
      </c>
      <c r="G45" s="44" t="s">
        <v>210</v>
      </c>
      <c r="H45" s="44" t="s">
        <v>209</v>
      </c>
      <c r="I45" s="44" t="s">
        <v>209</v>
      </c>
      <c r="J45" s="49" t="s">
        <v>302</v>
      </c>
      <c r="K45" s="63" t="s">
        <v>210</v>
      </c>
      <c r="L45" s="63" t="s">
        <v>210</v>
      </c>
      <c r="M45" s="63" t="s">
        <v>210</v>
      </c>
      <c r="N45" s="65" t="s">
        <v>210</v>
      </c>
      <c r="O45" s="65" t="s">
        <v>210</v>
      </c>
      <c r="P45" s="65" t="s">
        <v>210</v>
      </c>
      <c r="Q45" s="65" t="s">
        <v>210</v>
      </c>
      <c r="R45" s="60" t="s">
        <v>321</v>
      </c>
      <c r="S45" s="59" t="s">
        <v>209</v>
      </c>
      <c r="T45" s="60" t="s">
        <v>209</v>
      </c>
      <c r="U45" s="61" t="s">
        <v>209</v>
      </c>
    </row>
    <row r="46" spans="1:21" ht="14" x14ac:dyDescent="0.15">
      <c r="A46" s="20" t="s">
        <v>199</v>
      </c>
      <c r="B46" s="74" t="s">
        <v>136</v>
      </c>
      <c r="C46" s="74" t="s">
        <v>106</v>
      </c>
      <c r="D46" s="74" t="s">
        <v>132</v>
      </c>
      <c r="E46" s="74" t="s">
        <v>133</v>
      </c>
      <c r="F46" s="32" t="s">
        <v>210</v>
      </c>
      <c r="G46" s="44" t="s">
        <v>209</v>
      </c>
      <c r="H46" s="44" t="s">
        <v>209</v>
      </c>
      <c r="I46" s="44" t="s">
        <v>302</v>
      </c>
      <c r="J46" s="49" t="s">
        <v>210</v>
      </c>
      <c r="K46" s="63" t="s">
        <v>210</v>
      </c>
      <c r="L46" s="63" t="s">
        <v>210</v>
      </c>
      <c r="M46" s="63" t="s">
        <v>210</v>
      </c>
      <c r="N46" s="65" t="s">
        <v>209</v>
      </c>
      <c r="O46" s="65" t="s">
        <v>210</v>
      </c>
      <c r="P46" s="65" t="s">
        <v>210</v>
      </c>
      <c r="Q46" s="65" t="s">
        <v>210</v>
      </c>
      <c r="R46" s="60" t="s">
        <v>321</v>
      </c>
      <c r="S46" s="60" t="s">
        <v>210</v>
      </c>
      <c r="T46" s="60" t="s">
        <v>209</v>
      </c>
      <c r="U46" s="61" t="s">
        <v>209</v>
      </c>
    </row>
    <row r="47" spans="1:21" ht="14" x14ac:dyDescent="0.15">
      <c r="A47" s="20" t="s">
        <v>200</v>
      </c>
      <c r="B47" s="74" t="s">
        <v>136</v>
      </c>
      <c r="C47" s="74" t="s">
        <v>124</v>
      </c>
      <c r="D47" s="74" t="s">
        <v>107</v>
      </c>
      <c r="E47" s="74" t="s">
        <v>133</v>
      </c>
      <c r="F47" s="32" t="s">
        <v>210</v>
      </c>
      <c r="G47" s="44" t="s">
        <v>210</v>
      </c>
      <c r="H47" s="44" t="s">
        <v>302</v>
      </c>
      <c r="I47" s="44" t="s">
        <v>209</v>
      </c>
      <c r="J47" s="49" t="s">
        <v>210</v>
      </c>
      <c r="K47" s="63" t="s">
        <v>210</v>
      </c>
      <c r="L47" s="63" t="s">
        <v>210</v>
      </c>
      <c r="M47" s="63" t="s">
        <v>210</v>
      </c>
      <c r="N47" s="65" t="s">
        <v>210</v>
      </c>
      <c r="O47" s="65" t="s">
        <v>209</v>
      </c>
      <c r="P47" s="65" t="s">
        <v>210</v>
      </c>
      <c r="Q47" s="65" t="s">
        <v>210</v>
      </c>
      <c r="R47" s="60" t="s">
        <v>210</v>
      </c>
      <c r="S47" s="61" t="s">
        <v>209</v>
      </c>
      <c r="T47" s="60" t="s">
        <v>209</v>
      </c>
      <c r="U47" s="61" t="s">
        <v>210</v>
      </c>
    </row>
    <row r="48" spans="1:21" ht="14" x14ac:dyDescent="0.15">
      <c r="A48" s="20" t="s">
        <v>201</v>
      </c>
      <c r="B48" s="74" t="s">
        <v>136</v>
      </c>
      <c r="C48" s="74" t="s">
        <v>106</v>
      </c>
      <c r="D48" s="74" t="s">
        <v>107</v>
      </c>
      <c r="E48" s="74" t="s">
        <v>133</v>
      </c>
      <c r="F48" s="28" t="s">
        <v>209</v>
      </c>
      <c r="G48" s="44" t="s">
        <v>210</v>
      </c>
      <c r="H48" s="44" t="s">
        <v>210</v>
      </c>
      <c r="I48" s="44" t="s">
        <v>210</v>
      </c>
      <c r="J48" s="49" t="s">
        <v>302</v>
      </c>
      <c r="K48" s="63" t="s">
        <v>210</v>
      </c>
      <c r="L48" s="64" t="s">
        <v>209</v>
      </c>
      <c r="M48" s="63" t="s">
        <v>210</v>
      </c>
      <c r="N48" s="65" t="s">
        <v>209</v>
      </c>
      <c r="O48" s="65" t="s">
        <v>210</v>
      </c>
      <c r="P48" s="65" t="s">
        <v>210</v>
      </c>
      <c r="Q48" s="65" t="s">
        <v>210</v>
      </c>
      <c r="R48" s="60" t="s">
        <v>210</v>
      </c>
      <c r="S48" s="61" t="s">
        <v>209</v>
      </c>
      <c r="T48" s="60" t="s">
        <v>209</v>
      </c>
      <c r="U48" s="61" t="s">
        <v>210</v>
      </c>
    </row>
    <row r="49" spans="1:21" ht="14" x14ac:dyDescent="0.15">
      <c r="A49" s="20" t="s">
        <v>202</v>
      </c>
      <c r="B49" s="74" t="s">
        <v>136</v>
      </c>
      <c r="C49" s="74" t="s">
        <v>124</v>
      </c>
      <c r="D49" s="74" t="s">
        <v>125</v>
      </c>
      <c r="E49" s="74" t="s">
        <v>133</v>
      </c>
      <c r="F49" s="32" t="s">
        <v>210</v>
      </c>
      <c r="G49" s="44" t="s">
        <v>210</v>
      </c>
      <c r="H49" s="44" t="s">
        <v>210</v>
      </c>
      <c r="I49" s="44" t="s">
        <v>209</v>
      </c>
      <c r="J49" s="49" t="s">
        <v>210</v>
      </c>
      <c r="K49" s="63" t="s">
        <v>210</v>
      </c>
      <c r="L49" s="63" t="s">
        <v>210</v>
      </c>
      <c r="M49" s="64" t="s">
        <v>302</v>
      </c>
      <c r="N49" s="65" t="s">
        <v>210</v>
      </c>
      <c r="O49" s="66" t="s">
        <v>302</v>
      </c>
      <c r="P49" s="65" t="s">
        <v>210</v>
      </c>
      <c r="Q49" s="65" t="s">
        <v>210</v>
      </c>
      <c r="R49" s="60" t="s">
        <v>321</v>
      </c>
      <c r="S49" s="59" t="s">
        <v>209</v>
      </c>
      <c r="T49" s="60" t="s">
        <v>209</v>
      </c>
      <c r="U49" s="61" t="s">
        <v>209</v>
      </c>
    </row>
    <row r="50" spans="1:21" ht="14" x14ac:dyDescent="0.15">
      <c r="A50" s="20" t="s">
        <v>203</v>
      </c>
      <c r="B50" s="74" t="s">
        <v>136</v>
      </c>
      <c r="C50" s="74" t="s">
        <v>124</v>
      </c>
      <c r="D50" s="74" t="s">
        <v>107</v>
      </c>
      <c r="E50" s="74" t="s">
        <v>133</v>
      </c>
      <c r="F50" s="28" t="s">
        <v>209</v>
      </c>
      <c r="G50" s="44" t="s">
        <v>302</v>
      </c>
      <c r="H50" s="44" t="s">
        <v>210</v>
      </c>
      <c r="I50" s="44" t="s">
        <v>209</v>
      </c>
      <c r="J50" s="49" t="s">
        <v>302</v>
      </c>
      <c r="K50" s="63" t="s">
        <v>210</v>
      </c>
      <c r="L50" s="63" t="s">
        <v>302</v>
      </c>
      <c r="M50" s="62" t="s">
        <v>209</v>
      </c>
      <c r="N50" s="66" t="s">
        <v>302</v>
      </c>
      <c r="O50" s="65" t="s">
        <v>209</v>
      </c>
      <c r="P50" s="65" t="s">
        <v>210</v>
      </c>
      <c r="Q50" s="65" t="s">
        <v>209</v>
      </c>
      <c r="R50" s="61" t="s">
        <v>302</v>
      </c>
      <c r="S50" s="60" t="s">
        <v>210</v>
      </c>
      <c r="T50" s="61" t="s">
        <v>302</v>
      </c>
      <c r="U50" s="61" t="s">
        <v>302</v>
      </c>
    </row>
    <row r="51" spans="1:21" ht="14" x14ac:dyDescent="0.15">
      <c r="A51" s="20" t="s">
        <v>204</v>
      </c>
      <c r="B51" s="74" t="s">
        <v>136</v>
      </c>
      <c r="C51" s="74" t="s">
        <v>106</v>
      </c>
      <c r="D51" s="74" t="s">
        <v>107</v>
      </c>
      <c r="E51" s="74" t="s">
        <v>133</v>
      </c>
      <c r="F51" s="28" t="s">
        <v>209</v>
      </c>
      <c r="G51" s="44" t="s">
        <v>210</v>
      </c>
      <c r="H51" s="44" t="s">
        <v>210</v>
      </c>
      <c r="I51" s="44" t="s">
        <v>301</v>
      </c>
      <c r="J51" s="49" t="s">
        <v>302</v>
      </c>
      <c r="K51" s="63" t="s">
        <v>210</v>
      </c>
      <c r="L51" s="63" t="s">
        <v>210</v>
      </c>
      <c r="M51" s="63" t="s">
        <v>210</v>
      </c>
      <c r="N51" s="66" t="s">
        <v>302</v>
      </c>
      <c r="O51" s="65" t="s">
        <v>210</v>
      </c>
      <c r="P51" s="65" t="s">
        <v>210</v>
      </c>
      <c r="Q51" s="65" t="s">
        <v>210</v>
      </c>
      <c r="R51" s="60" t="s">
        <v>321</v>
      </c>
      <c r="S51" s="61" t="s">
        <v>209</v>
      </c>
      <c r="T51" s="60" t="s">
        <v>209</v>
      </c>
      <c r="U51" s="61" t="s">
        <v>210</v>
      </c>
    </row>
    <row r="52" spans="1:21" ht="14" x14ac:dyDescent="0.15">
      <c r="A52" s="20" t="s">
        <v>205</v>
      </c>
      <c r="B52" s="74" t="s">
        <v>136</v>
      </c>
      <c r="C52" s="74" t="s">
        <v>106</v>
      </c>
      <c r="D52" s="74" t="s">
        <v>132</v>
      </c>
      <c r="E52" s="74" t="s">
        <v>133</v>
      </c>
      <c r="F52" s="32" t="s">
        <v>210</v>
      </c>
      <c r="G52" s="44" t="s">
        <v>209</v>
      </c>
      <c r="H52" s="44" t="s">
        <v>209</v>
      </c>
      <c r="I52" s="44" t="s">
        <v>302</v>
      </c>
      <c r="J52" s="49" t="s">
        <v>210</v>
      </c>
      <c r="K52" s="63" t="s">
        <v>210</v>
      </c>
      <c r="L52" s="63" t="s">
        <v>210</v>
      </c>
      <c r="M52" s="63" t="s">
        <v>210</v>
      </c>
      <c r="N52" s="66" t="s">
        <v>209</v>
      </c>
      <c r="O52" s="65" t="s">
        <v>210</v>
      </c>
      <c r="P52" s="65" t="s">
        <v>210</v>
      </c>
      <c r="Q52" s="65" t="s">
        <v>210</v>
      </c>
      <c r="R52" s="60" t="s">
        <v>321</v>
      </c>
      <c r="S52" s="60" t="s">
        <v>210</v>
      </c>
      <c r="T52" s="60" t="s">
        <v>209</v>
      </c>
      <c r="U52" s="61" t="s">
        <v>209</v>
      </c>
    </row>
  </sheetData>
  <mergeCells count="4">
    <mergeCell ref="G1:I1"/>
    <mergeCell ref="K1:Q1"/>
    <mergeCell ref="R1:U1"/>
    <mergeCell ref="B1:E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Ответы Google Forms (исходник)</vt:lpstr>
      <vt:lpstr>Шкала PSM-25</vt:lpstr>
      <vt:lpstr>Копинг-стратегии</vt:lpstr>
      <vt:lpstr>Эмоц. зрелость</vt:lpstr>
      <vt:lpstr>Эмоц. интеллект</vt:lpstr>
      <vt:lpstr>Спект пси здоровья</vt:lpstr>
      <vt:lpstr>Сырые баллы (шкалы цифрами)</vt:lpstr>
      <vt:lpstr>Сырые баллы (шкалы н.ср.в.)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Kate Kate</cp:lastModifiedBy>
  <dcterms:created xsi:type="dcterms:W3CDTF">2025-10-27T12:36:58Z</dcterms:created>
  <dcterms:modified xsi:type="dcterms:W3CDTF">2025-10-27T12:51:31Z</dcterms:modified>
</cp:coreProperties>
</file>